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structura" sheetId="1" r:id="rId1"/>
    <sheet name="Pareja Pedagógica" sheetId="2" r:id="rId2"/>
    <sheet name="conversiones" sheetId="3" r:id="rId3"/>
  </sheets>
  <calcPr calcId="144525"/>
</workbook>
</file>

<file path=xl/calcChain.xml><?xml version="1.0" encoding="utf-8"?>
<calcChain xmlns="http://schemas.openxmlformats.org/spreadsheetml/2006/main">
  <c r="S39" i="1" l="1"/>
  <c r="U38" i="1"/>
  <c r="V38" i="1" s="1"/>
  <c r="U37" i="1"/>
  <c r="V37" i="1" s="1"/>
  <c r="U36" i="1"/>
  <c r="V36" i="1" s="1"/>
  <c r="D11" i="3"/>
  <c r="C11" i="3"/>
  <c r="B11" i="3"/>
  <c r="F11" i="3" s="1"/>
  <c r="E10" i="3"/>
  <c r="D10" i="3"/>
  <c r="C10" i="3"/>
  <c r="B10" i="3"/>
  <c r="F10" i="3" s="1"/>
  <c r="F9" i="3"/>
  <c r="E9" i="3"/>
  <c r="D9" i="3"/>
  <c r="C9" i="3"/>
  <c r="B9" i="3"/>
  <c r="D8" i="3"/>
  <c r="C8" i="3"/>
  <c r="B8" i="3"/>
  <c r="E8" i="3" s="1"/>
  <c r="D7" i="3"/>
  <c r="C7" i="3"/>
  <c r="B7" i="3"/>
  <c r="F7" i="3" s="1"/>
  <c r="E6" i="3"/>
  <c r="D6" i="3"/>
  <c r="C6" i="3"/>
  <c r="B6" i="3"/>
  <c r="F6" i="3" s="1"/>
  <c r="E5" i="3"/>
  <c r="D5" i="3"/>
  <c r="C5" i="3"/>
  <c r="B5" i="3"/>
  <c r="F5" i="3" s="1"/>
  <c r="D4" i="3"/>
  <c r="C4" i="3"/>
  <c r="B4" i="3"/>
  <c r="E4" i="3" s="1"/>
  <c r="D3" i="3"/>
  <c r="C3" i="3"/>
  <c r="B3" i="3"/>
  <c r="F3" i="3" s="1"/>
  <c r="AB33" i="1"/>
  <c r="V33" i="1"/>
  <c r="O33" i="1"/>
  <c r="H33" i="1"/>
  <c r="Z30" i="1"/>
  <c r="AA30" i="1" s="1"/>
  <c r="Y30" i="1"/>
  <c r="S30" i="1"/>
  <c r="S32" i="1" s="1"/>
  <c r="U32" i="1" s="1"/>
  <c r="R30" i="1"/>
  <c r="L30" i="1"/>
  <c r="L32" i="1" s="1"/>
  <c r="N32" i="1" s="1"/>
  <c r="K30" i="1"/>
  <c r="E30" i="1"/>
  <c r="E32" i="1" s="1"/>
  <c r="F32" i="1" s="1"/>
  <c r="D30" i="1"/>
  <c r="D32" i="1" s="1"/>
  <c r="R29" i="1"/>
  <c r="K29" i="1"/>
  <c r="D29" i="1"/>
  <c r="R28" i="1"/>
  <c r="R31" i="1" s="1"/>
  <c r="K28" i="1"/>
  <c r="E28" i="1"/>
  <c r="D28" i="1"/>
  <c r="AA25" i="1"/>
  <c r="AB25" i="1" s="1"/>
  <c r="U25" i="1"/>
  <c r="V25" i="1" s="1"/>
  <c r="N25" i="1"/>
  <c r="O25" i="1" s="1"/>
  <c r="G25" i="1"/>
  <c r="H25" i="1" s="1"/>
  <c r="AA22" i="1"/>
  <c r="U22" i="1"/>
  <c r="V22" i="1" s="1"/>
  <c r="N22" i="1"/>
  <c r="O22" i="1" s="1"/>
  <c r="G22" i="1"/>
  <c r="H22" i="1" s="1"/>
  <c r="N19" i="1"/>
  <c r="N18" i="1"/>
  <c r="G18" i="1"/>
  <c r="AA17" i="1"/>
  <c r="U17" i="1"/>
  <c r="N17" i="1"/>
  <c r="G16" i="1"/>
  <c r="AA15" i="1"/>
  <c r="U15" i="1"/>
  <c r="N15" i="1"/>
  <c r="N26" i="1" s="1"/>
  <c r="AA14" i="1"/>
  <c r="N14" i="1"/>
  <c r="G14" i="1"/>
  <c r="U13" i="1"/>
  <c r="N13" i="1"/>
  <c r="AA12" i="1"/>
  <c r="AB12" i="1" s="1"/>
  <c r="U12" i="1"/>
  <c r="V12" i="1" s="1"/>
  <c r="N12" i="1"/>
  <c r="O12" i="1" s="1"/>
  <c r="G12" i="1"/>
  <c r="H12" i="1" s="1"/>
  <c r="U9" i="1"/>
  <c r="G9" i="1"/>
  <c r="AA8" i="1"/>
  <c r="N8" i="1"/>
  <c r="G8" i="1"/>
  <c r="U7" i="1"/>
  <c r="G7" i="1"/>
  <c r="AA6" i="1"/>
  <c r="AB6" i="1" s="1"/>
  <c r="U6" i="1"/>
  <c r="U26" i="1" s="1"/>
  <c r="N6" i="1"/>
  <c r="G6" i="1"/>
  <c r="AC12" i="1" l="1"/>
  <c r="U39" i="1"/>
  <c r="AA26" i="1"/>
  <c r="R32" i="1"/>
  <c r="G26" i="1"/>
  <c r="L31" i="1"/>
  <c r="N31" i="1" s="1"/>
  <c r="O6" i="1"/>
  <c r="K32" i="1"/>
  <c r="AC33" i="1"/>
  <c r="F4" i="3"/>
  <c r="E3" i="3"/>
  <c r="E7" i="3"/>
  <c r="E11" i="3"/>
  <c r="F8" i="3"/>
  <c r="O26" i="1"/>
  <c r="AC25" i="1"/>
  <c r="K31" i="1"/>
  <c r="S31" i="1"/>
  <c r="U31" i="1" s="1"/>
  <c r="H6" i="1"/>
  <c r="H26" i="1" s="1"/>
  <c r="AB22" i="1"/>
  <c r="AC22" i="1" s="1"/>
  <c r="D31" i="1"/>
  <c r="V6" i="1"/>
  <c r="V26" i="1" s="1"/>
  <c r="E31" i="1"/>
  <c r="F31" i="1" s="1"/>
  <c r="AC6" i="1" l="1"/>
  <c r="AC28" i="1" s="1"/>
  <c r="AB26" i="1"/>
  <c r="AB28" i="1" s="1"/>
  <c r="AB29" i="1" l="1"/>
  <c r="AD12" i="1"/>
  <c r="AD22" i="1"/>
  <c r="AD25" i="1"/>
  <c r="AD6" i="1"/>
</calcChain>
</file>

<file path=xl/sharedStrings.xml><?xml version="1.0" encoding="utf-8"?>
<sst xmlns="http://schemas.openxmlformats.org/spreadsheetml/2006/main" count="186" uniqueCount="80">
  <si>
    <t>PRIMER AÑO</t>
  </si>
  <si>
    <t>SEGUNDO AÑO</t>
  </si>
  <si>
    <t>TERCER AÑO</t>
  </si>
  <si>
    <t>CUARTO AÑO</t>
  </si>
  <si>
    <t>Unidad Curricular</t>
  </si>
  <si>
    <t>Formato Curricular</t>
  </si>
  <si>
    <t>Régimen de Cursada</t>
  </si>
  <si>
    <t>Carga Horaria Semanal</t>
  </si>
  <si>
    <t>Carga Horaria Total de la UC</t>
  </si>
  <si>
    <t>Carga Horaria Total</t>
  </si>
  <si>
    <t>CAMPO DE LA FORMACIÓN GENERAL</t>
  </si>
  <si>
    <t>Pedagogía</t>
  </si>
  <si>
    <t>Asignatura</t>
  </si>
  <si>
    <t>Anual</t>
  </si>
  <si>
    <t>Didáctica General</t>
  </si>
  <si>
    <t>Taller de Legislación Laboral</t>
  </si>
  <si>
    <t>Taller</t>
  </si>
  <si>
    <t>2º Cuat</t>
  </si>
  <si>
    <t>Formación Etica y Construcción de Ciudadanía</t>
  </si>
  <si>
    <t>Seminario</t>
  </si>
  <si>
    <t>Fillosofía</t>
  </si>
  <si>
    <t>Sociología de la Educación</t>
  </si>
  <si>
    <t>1º Cuat</t>
  </si>
  <si>
    <t>Psicología Educacional</t>
  </si>
  <si>
    <t>TIC</t>
  </si>
  <si>
    <t>Sistematización de Esperiencias</t>
  </si>
  <si>
    <t>Historia y Política de la Educación Argentina y Latinoamericana</t>
  </si>
  <si>
    <t>ESI</t>
  </si>
  <si>
    <t>CAMPO DE LA FORMACIÓN ESPECÍFICA</t>
  </si>
  <si>
    <t>Lengua y Literatura</t>
  </si>
  <si>
    <t>Lengua y Literatura y su Enseñanza I</t>
  </si>
  <si>
    <t>Lengua y Literatura y su Enseñanza II</t>
  </si>
  <si>
    <t>Ateneo de Lengua y Literatura</t>
  </si>
  <si>
    <t>Ateneo</t>
  </si>
  <si>
    <t>Matemática  y su Enseñanza I</t>
  </si>
  <si>
    <t>Matemática y su Enseñanza II</t>
  </si>
  <si>
    <t>Matemática</t>
  </si>
  <si>
    <t>Cs. Sociales y su Enseñanza I</t>
  </si>
  <si>
    <t>Ateneo de Matemática</t>
  </si>
  <si>
    <t xml:space="preserve"> Cs. Naturales  y su Enseñanza I</t>
  </si>
  <si>
    <t>Cs. Sociales y su Enseñanza II</t>
  </si>
  <si>
    <t>Ateneo de Cs. Sociales</t>
  </si>
  <si>
    <t xml:space="preserve">Cs. Sociales </t>
  </si>
  <si>
    <t>Alfabetización Inicial</t>
  </si>
  <si>
    <t>Cs. Naturales y su Enseñanza II</t>
  </si>
  <si>
    <t>Ateneo de Cs. Naturales</t>
  </si>
  <si>
    <t>Cs. Naturales</t>
  </si>
  <si>
    <t>Educación Física</t>
  </si>
  <si>
    <t>Asognatura</t>
  </si>
  <si>
    <t>Sujeto del Nivel Primario</t>
  </si>
  <si>
    <t>CAMPO DE LA PRACTICA</t>
  </si>
  <si>
    <t xml:space="preserve">Práctica I. Culturas y contextos institucionales </t>
  </si>
  <si>
    <t>Práctica II. Escenarios de la Práctica Docente</t>
  </si>
  <si>
    <t>Práctica de la Enseñanza</t>
  </si>
  <si>
    <t>Práctica Docente</t>
  </si>
  <si>
    <t>Residencia Pedagógica</t>
  </si>
  <si>
    <t>INSTANCIA DE DEFINICION INSTITUCIONAL</t>
  </si>
  <si>
    <t>EDI</t>
  </si>
  <si>
    <t>Total</t>
  </si>
  <si>
    <t>1er Cuat</t>
  </si>
  <si>
    <t>2do Cuat.</t>
  </si>
  <si>
    <t>Simultaneos 1erC</t>
  </si>
  <si>
    <t>Simultaneos 2doC</t>
  </si>
  <si>
    <t>Unidades Curriculares con Pareja Pedagógica</t>
  </si>
  <si>
    <t>Año</t>
  </si>
  <si>
    <t>Horas del docente frente al alumno</t>
  </si>
  <si>
    <t>Total hs. De cada docente integrante de la pareja pedagógica</t>
  </si>
  <si>
    <t>Práctica I</t>
  </si>
  <si>
    <t>2 hs compartidas</t>
  </si>
  <si>
    <t>4hs C creadas Anuales</t>
  </si>
  <si>
    <t>Práctica II</t>
  </si>
  <si>
    <t>2 hs. Compartidas</t>
  </si>
  <si>
    <t>Prácticas de Enseñanza</t>
  </si>
  <si>
    <t>Hs. Cat</t>
  </si>
  <si>
    <t>Hs. Reloj</t>
  </si>
  <si>
    <t>Hs. Cátedra</t>
  </si>
  <si>
    <t>Cuat.</t>
  </si>
  <si>
    <t>LENGUAJES ARTISTICOS EXPRESIVOS</t>
  </si>
  <si>
    <t>Cuatrimestral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</si>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</sst>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Arial"/>
      <family val="2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C00000"/>
      <name val="Times New Roman"/>
      <family val="1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Arial"/>
      <family val="2"/>
    </font>
    <font>
      <b/>
      <sz val="9"/>
      <color rgb="FFC00000"/>
      <name val="Times New Roman"/>
      <family val="1"/>
    </font>
    <font>
      <b/>
      <sz val="9"/>
      <color rgb="FF000000"/>
      <name val="Times New Roman"/>
      <family val="1"/>
    </font>
    <font>
      <sz val="9"/>
      <name val="Arial"/>
      <family val="2"/>
    </font>
    <font>
      <b/>
      <sz val="9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8"/>
      <color rgb="FF7030A0"/>
      <name val="Arial"/>
      <family val="2"/>
    </font>
    <font>
      <sz val="9"/>
      <color rgb="FFFF0000"/>
      <name val="Calibri Light"/>
      <family val="2"/>
    </font>
    <font>
      <sz val="8"/>
      <color rgb="FFFF0000"/>
      <name val="Sakkal Majalla"/>
    </font>
    <font>
      <sz val="8"/>
      <color rgb="FF7030A0"/>
      <name val="Sakkal Majalla"/>
    </font>
    <font>
      <sz val="8"/>
      <color theme="1"/>
      <name val="Sakkal Majalla"/>
    </font>
  </fonts>
  <fills count="37">
    <fill>
      <patternFill patternType="none"/>
    </fill>
    <fill>
      <patternFill patternType="gray125"/>
    </fill>
    <fill>
      <patternFill patternType="solid">
        <fgColor theme="9" tint="-0.249977111117893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4" fillId="16" borderId="4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4" fillId="24" borderId="4" xfId="0" applyFont="1" applyFill="1" applyBorder="1" applyAlignment="1">
      <alignment horizontal="center" vertical="center" wrapText="1"/>
    </xf>
    <xf numFmtId="0" fontId="10" fillId="23" borderId="18" xfId="0" applyFont="1" applyFill="1" applyBorder="1" applyAlignment="1">
      <alignment horizontal="center" vertical="center"/>
    </xf>
    <xf numFmtId="0" fontId="10" fillId="23" borderId="21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 wrapText="1"/>
    </xf>
    <xf numFmtId="0" fontId="15" fillId="20" borderId="4" xfId="0" applyFont="1" applyFill="1" applyBorder="1" applyAlignment="1">
      <alignment horizontal="center" vertical="center" wrapText="1"/>
    </xf>
    <xf numFmtId="0" fontId="15" fillId="20" borderId="4" xfId="0" applyFont="1" applyFill="1" applyBorder="1" applyAlignment="1">
      <alignment horizontal="center" vertical="center"/>
    </xf>
    <xf numFmtId="0" fontId="10" fillId="20" borderId="4" xfId="0" applyFont="1" applyFill="1" applyBorder="1" applyAlignment="1">
      <alignment horizontal="center" vertical="center"/>
    </xf>
    <xf numFmtId="0" fontId="10" fillId="21" borderId="18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center" vertical="center" wrapText="1"/>
    </xf>
    <xf numFmtId="0" fontId="11" fillId="17" borderId="18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wrapText="1"/>
    </xf>
    <xf numFmtId="0" fontId="4" fillId="17" borderId="4" xfId="0" applyFont="1" applyFill="1" applyBorder="1" applyAlignment="1">
      <alignment horizontal="center" wrapText="1"/>
    </xf>
    <xf numFmtId="0" fontId="11" fillId="17" borderId="4" xfId="0" applyFont="1" applyFill="1" applyBorder="1" applyAlignment="1">
      <alignment horizontal="center" wrapText="1"/>
    </xf>
    <xf numFmtId="0" fontId="4" fillId="25" borderId="4" xfId="0" applyFont="1" applyFill="1" applyBorder="1" applyAlignment="1">
      <alignment horizontal="center" wrapText="1"/>
    </xf>
    <xf numFmtId="0" fontId="11" fillId="26" borderId="4" xfId="0" applyFont="1" applyFill="1" applyBorder="1" applyAlignment="1">
      <alignment horizontal="center" wrapText="1"/>
    </xf>
    <xf numFmtId="0" fontId="4" fillId="26" borderId="4" xfId="0" applyFont="1" applyFill="1" applyBorder="1" applyAlignment="1">
      <alignment horizontal="center" wrapText="1"/>
    </xf>
    <xf numFmtId="0" fontId="16" fillId="0" borderId="0" xfId="0" applyFont="1"/>
    <xf numFmtId="0" fontId="9" fillId="15" borderId="4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9" fillId="22" borderId="0" xfId="0" applyFont="1" applyFill="1" applyBorder="1" applyAlignment="1">
      <alignment horizontal="center" wrapText="1"/>
    </xf>
    <xf numFmtId="0" fontId="19" fillId="2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9" fillId="16" borderId="4" xfId="0" applyFont="1" applyFill="1" applyBorder="1" applyAlignment="1">
      <alignment horizontal="center" vertical="center" wrapText="1"/>
    </xf>
    <xf numFmtId="0" fontId="9" fillId="17" borderId="20" xfId="0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16" borderId="4" xfId="0" applyFont="1" applyFill="1" applyBorder="1" applyAlignment="1">
      <alignment horizontal="center" wrapText="1"/>
    </xf>
    <xf numFmtId="0" fontId="9" fillId="17" borderId="4" xfId="0" applyFont="1" applyFill="1" applyBorder="1" applyAlignment="1">
      <alignment horizontal="center" wrapText="1"/>
    </xf>
    <xf numFmtId="0" fontId="9" fillId="25" borderId="4" xfId="0" applyFont="1" applyFill="1" applyBorder="1" applyAlignment="1">
      <alignment horizontal="center" wrapText="1"/>
    </xf>
    <xf numFmtId="0" fontId="9" fillId="26" borderId="4" xfId="0" applyFont="1" applyFill="1" applyBorder="1" applyAlignment="1">
      <alignment horizontal="center" wrapText="1"/>
    </xf>
    <xf numFmtId="10" fontId="18" fillId="0" borderId="0" xfId="1" applyNumberFormat="1" applyFont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2" fillId="27" borderId="0" xfId="0" applyFont="1" applyFill="1" applyAlignment="1">
      <alignment horizontal="center"/>
    </xf>
    <xf numFmtId="0" fontId="22" fillId="27" borderId="0" xfId="0" applyFont="1" applyFill="1"/>
    <xf numFmtId="0" fontId="22" fillId="28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20" borderId="0" xfId="0" applyFont="1" applyFill="1" applyAlignment="1">
      <alignment horizontal="center"/>
    </xf>
    <xf numFmtId="0" fontId="18" fillId="29" borderId="0" xfId="0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21" borderId="0" xfId="0" applyFont="1" applyFill="1" applyAlignment="1">
      <alignment horizontal="center" vertical="center"/>
    </xf>
    <xf numFmtId="0" fontId="18" fillId="18" borderId="0" xfId="0" applyFont="1" applyFill="1" applyAlignment="1">
      <alignment horizontal="center"/>
    </xf>
    <xf numFmtId="0" fontId="18" fillId="30" borderId="0" xfId="0" applyFont="1" applyFill="1"/>
    <xf numFmtId="0" fontId="18" fillId="30" borderId="0" xfId="0" applyFont="1" applyFill="1" applyAlignment="1">
      <alignment horizontal="center"/>
    </xf>
    <xf numFmtId="0" fontId="22" fillId="31" borderId="0" xfId="0" applyFont="1" applyFill="1"/>
    <xf numFmtId="0" fontId="23" fillId="0" borderId="0" xfId="0" applyFont="1"/>
    <xf numFmtId="0" fontId="20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wrapText="1"/>
    </xf>
    <xf numFmtId="0" fontId="20" fillId="11" borderId="13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wrapText="1"/>
    </xf>
    <xf numFmtId="0" fontId="20" fillId="12" borderId="13" xfId="0" applyFont="1" applyFill="1" applyBorder="1" applyAlignment="1">
      <alignment horizontal="center" wrapText="1"/>
    </xf>
    <xf numFmtId="0" fontId="9" fillId="12" borderId="13" xfId="0" applyFont="1" applyFill="1" applyBorder="1" applyAlignment="1">
      <alignment horizontal="center" wrapText="1"/>
    </xf>
    <xf numFmtId="0" fontId="20" fillId="13" borderId="13" xfId="0" applyFont="1" applyFill="1" applyBorder="1" applyAlignment="1">
      <alignment horizontal="center" wrapText="1"/>
    </xf>
    <xf numFmtId="0" fontId="9" fillId="13" borderId="13" xfId="0" applyFont="1" applyFill="1" applyBorder="1" applyAlignment="1">
      <alignment horizontal="center" wrapText="1"/>
    </xf>
    <xf numFmtId="0" fontId="9" fillId="14" borderId="13" xfId="0" applyFont="1" applyFill="1" applyBorder="1" applyAlignment="1">
      <alignment horizontal="center" wrapText="1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0" fillId="0" borderId="4" xfId="0" applyBorder="1"/>
    <xf numFmtId="0" fontId="6" fillId="0" borderId="4" xfId="0" applyFont="1" applyBorder="1"/>
    <xf numFmtId="0" fontId="0" fillId="0" borderId="4" xfId="0" applyFill="1" applyBorder="1"/>
    <xf numFmtId="0" fontId="6" fillId="0" borderId="4" xfId="0" applyFont="1" applyBorder="1" applyAlignment="1">
      <alignment wrapText="1"/>
    </xf>
    <xf numFmtId="0" fontId="7" fillId="29" borderId="16" xfId="0" applyFont="1" applyFill="1" applyBorder="1" applyAlignment="1">
      <alignment horizontal="center"/>
    </xf>
    <xf numFmtId="0" fontId="7" fillId="23" borderId="16" xfId="0" applyFont="1" applyFill="1" applyBorder="1" applyAlignment="1">
      <alignment horizontal="center"/>
    </xf>
    <xf numFmtId="0" fontId="7" fillId="35" borderId="16" xfId="0" applyFont="1" applyFill="1" applyBorder="1" applyAlignment="1">
      <alignment horizontal="center"/>
    </xf>
    <xf numFmtId="0" fontId="7" fillId="36" borderId="1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4" fillId="2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4" xfId="0" applyFont="1" applyBorder="1"/>
    <xf numFmtId="0" fontId="25" fillId="0" borderId="4" xfId="0" applyFont="1" applyBorder="1" applyAlignment="1">
      <alignment horizontal="center"/>
    </xf>
    <xf numFmtId="0" fontId="26" fillId="27" borderId="0" xfId="0" applyFont="1" applyFill="1" applyAlignment="1">
      <alignment horizontal="center"/>
    </xf>
    <xf numFmtId="0" fontId="27" fillId="23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9" fillId="17" borderId="4" xfId="0" applyFont="1" applyFill="1" applyBorder="1" applyAlignment="1">
      <alignment horizontal="center" vertical="center" wrapText="1"/>
    </xf>
    <xf numFmtId="0" fontId="30" fillId="23" borderId="4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8" fillId="0" borderId="17" xfId="0" applyFont="1" applyBorder="1" applyAlignment="1">
      <alignment horizontal="center" vertical="center"/>
    </xf>
    <xf numFmtId="164" fontId="18" fillId="0" borderId="0" xfId="1" applyNumberFormat="1" applyFont="1" applyAlignment="1">
      <alignment horizontal="center" vertical="center"/>
    </xf>
    <xf numFmtId="0" fontId="20" fillId="22" borderId="26" xfId="0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27" xfId="0" applyFont="1" applyBorder="1"/>
    <xf numFmtId="0" fontId="9" fillId="19" borderId="16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center" vertical="center" wrapText="1"/>
    </xf>
    <xf numFmtId="0" fontId="4" fillId="19" borderId="18" xfId="0" applyFont="1" applyFill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 wrapText="1"/>
    </xf>
    <xf numFmtId="0" fontId="11" fillId="20" borderId="18" xfId="0" applyFont="1" applyFill="1" applyBorder="1" applyAlignment="1">
      <alignment horizontal="center" vertical="center" wrapText="1"/>
    </xf>
    <xf numFmtId="0" fontId="4" fillId="20" borderId="16" xfId="0" applyFont="1" applyFill="1" applyBorder="1" applyAlignment="1">
      <alignment horizontal="center" vertical="center" wrapText="1"/>
    </xf>
    <xf numFmtId="0" fontId="4" fillId="20" borderId="18" xfId="0" applyFont="1" applyFill="1" applyBorder="1" applyAlignment="1">
      <alignment horizontal="center" vertical="center" wrapText="1"/>
    </xf>
    <xf numFmtId="0" fontId="9" fillId="20" borderId="16" xfId="0" applyFont="1" applyFill="1" applyBorder="1" applyAlignment="1">
      <alignment horizontal="center" vertical="center" wrapText="1"/>
    </xf>
    <xf numFmtId="0" fontId="9" fillId="20" borderId="18" xfId="0" applyFont="1" applyFill="1" applyBorder="1" applyAlignment="1">
      <alignment horizontal="center" vertical="center" wrapText="1"/>
    </xf>
    <xf numFmtId="0" fontId="9" fillId="17" borderId="16" xfId="0" applyFont="1" applyFill="1" applyBorder="1" applyAlignment="1">
      <alignment horizontal="center" vertical="center" wrapText="1"/>
    </xf>
    <xf numFmtId="0" fontId="9" fillId="17" borderId="18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1" fillId="17" borderId="18" xfId="0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center" vertical="center" wrapText="1"/>
    </xf>
    <xf numFmtId="0" fontId="9" fillId="16" borderId="18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8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wrapText="1"/>
    </xf>
    <xf numFmtId="0" fontId="20" fillId="10" borderId="25" xfId="0" applyFont="1" applyFill="1" applyBorder="1" applyAlignment="1">
      <alignment horizontal="center" wrapText="1"/>
    </xf>
    <xf numFmtId="0" fontId="20" fillId="11" borderId="24" xfId="0" applyFont="1" applyFill="1" applyBorder="1" applyAlignment="1">
      <alignment horizontal="center" wrapText="1"/>
    </xf>
    <xf numFmtId="0" fontId="20" fillId="11" borderId="25" xfId="0" applyFont="1" applyFill="1" applyBorder="1" applyAlignment="1">
      <alignment horizontal="center" wrapText="1"/>
    </xf>
    <xf numFmtId="0" fontId="20" fillId="12" borderId="24" xfId="0" applyFont="1" applyFill="1" applyBorder="1" applyAlignment="1">
      <alignment horizontal="center" wrapText="1"/>
    </xf>
    <xf numFmtId="0" fontId="20" fillId="12" borderId="25" xfId="0" applyFont="1" applyFill="1" applyBorder="1" applyAlignment="1">
      <alignment horizontal="center" wrapText="1"/>
    </xf>
    <xf numFmtId="0" fontId="20" fillId="13" borderId="24" xfId="0" applyFont="1" applyFill="1" applyBorder="1" applyAlignment="1">
      <alignment horizontal="center" wrapText="1"/>
    </xf>
    <xf numFmtId="0" fontId="20" fillId="13" borderId="25" xfId="0" applyFont="1" applyFill="1" applyBorder="1" applyAlignment="1">
      <alignment horizontal="center" wrapText="1"/>
    </xf>
    <xf numFmtId="0" fontId="9" fillId="15" borderId="16" xfId="0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4" fillId="15" borderId="18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/>
    </xf>
    <xf numFmtId="0" fontId="21" fillId="23" borderId="4" xfId="0" applyFont="1" applyFill="1" applyBorder="1" applyAlignment="1">
      <alignment horizontal="center" vertical="center" wrapText="1"/>
    </xf>
    <xf numFmtId="0" fontId="15" fillId="23" borderId="4" xfId="0" applyFont="1" applyFill="1" applyBorder="1" applyAlignment="1">
      <alignment horizontal="center" vertical="center"/>
    </xf>
    <xf numFmtId="0" fontId="10" fillId="23" borderId="4" xfId="0" applyFont="1" applyFill="1" applyBorder="1" applyAlignment="1">
      <alignment horizontal="center" vertical="center"/>
    </xf>
    <xf numFmtId="0" fontId="10" fillId="23" borderId="23" xfId="0" applyFont="1" applyFill="1" applyBorder="1" applyAlignment="1">
      <alignment horizontal="center" vertical="center"/>
    </xf>
    <xf numFmtId="0" fontId="10" fillId="23" borderId="22" xfId="0" applyFont="1" applyFill="1" applyBorder="1" applyAlignment="1">
      <alignment horizontal="center" vertical="center"/>
    </xf>
    <xf numFmtId="0" fontId="11" fillId="24" borderId="4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16" fillId="20" borderId="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5" fillId="20" borderId="4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10" fontId="18" fillId="0" borderId="0" xfId="1" applyNumberFormat="1" applyFont="1" applyAlignment="1">
      <alignment horizontal="center" vertical="center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wrapText="1"/>
    </xf>
    <xf numFmtId="0" fontId="20" fillId="10" borderId="15" xfId="0" applyFont="1" applyFill="1" applyBorder="1" applyAlignment="1">
      <alignment horizontal="center" wrapText="1"/>
    </xf>
    <xf numFmtId="0" fontId="20" fillId="10" borderId="2" xfId="0" applyFont="1" applyFill="1" applyBorder="1" applyAlignment="1">
      <alignment horizontal="center" wrapText="1"/>
    </xf>
    <xf numFmtId="0" fontId="20" fillId="11" borderId="14" xfId="0" applyFont="1" applyFill="1" applyBorder="1" applyAlignment="1">
      <alignment horizontal="center" wrapText="1"/>
    </xf>
    <xf numFmtId="0" fontId="20" fillId="11" borderId="15" xfId="0" applyFont="1" applyFill="1" applyBorder="1" applyAlignment="1">
      <alignment horizontal="center" wrapText="1"/>
    </xf>
    <xf numFmtId="0" fontId="20" fillId="12" borderId="14" xfId="0" applyFont="1" applyFill="1" applyBorder="1" applyAlignment="1">
      <alignment horizontal="center" wrapText="1"/>
    </xf>
    <xf numFmtId="0" fontId="20" fillId="12" borderId="15" xfId="0" applyFont="1" applyFill="1" applyBorder="1" applyAlignment="1">
      <alignment horizontal="center" wrapText="1"/>
    </xf>
    <xf numFmtId="0" fontId="20" fillId="13" borderId="14" xfId="0" applyFont="1" applyFill="1" applyBorder="1" applyAlignment="1">
      <alignment horizontal="center" wrapText="1"/>
    </xf>
    <xf numFmtId="0" fontId="20" fillId="13" borderId="15" xfId="0" applyFont="1" applyFill="1" applyBorder="1" applyAlignment="1">
      <alignment horizontal="center" wrapText="1"/>
    </xf>
    <xf numFmtId="0" fontId="16" fillId="23" borderId="4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/>
    </xf>
    <xf numFmtId="0" fontId="10" fillId="23" borderId="16" xfId="0" applyFont="1" applyFill="1" applyBorder="1" applyAlignment="1">
      <alignment horizontal="center" vertical="center"/>
    </xf>
    <xf numFmtId="0" fontId="10" fillId="23" borderId="18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 wrapText="1"/>
    </xf>
    <xf numFmtId="0" fontId="10" fillId="21" borderId="20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vertical="center"/>
    </xf>
    <xf numFmtId="0" fontId="4" fillId="15" borderId="4" xfId="0" applyFont="1" applyFill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/>
    </xf>
    <xf numFmtId="0" fontId="10" fillId="0" borderId="18" xfId="0" applyFont="1" applyBorder="1"/>
    <xf numFmtId="0" fontId="12" fillId="16" borderId="16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 wrapText="1"/>
    </xf>
    <xf numFmtId="0" fontId="16" fillId="0" borderId="18" xfId="0" applyFont="1" applyBorder="1"/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/>
    <xf numFmtId="0" fontId="2" fillId="4" borderId="5" xfId="0" applyFont="1" applyFill="1" applyBorder="1" applyAlignment="1">
      <alignment horizontal="center" wrapText="1"/>
    </xf>
    <xf numFmtId="0" fontId="3" fillId="5" borderId="6" xfId="0" applyFont="1" applyFill="1" applyBorder="1"/>
    <xf numFmtId="0" fontId="3" fillId="5" borderId="7" xfId="0" applyFont="1" applyFill="1" applyBorder="1"/>
    <xf numFmtId="0" fontId="2" fillId="6" borderId="8" xfId="0" applyFont="1" applyFill="1" applyBorder="1" applyAlignment="1">
      <alignment horizontal="center" wrapText="1"/>
    </xf>
    <xf numFmtId="0" fontId="3" fillId="7" borderId="6" xfId="0" applyFont="1" applyFill="1" applyBorder="1"/>
    <xf numFmtId="0" fontId="3" fillId="7" borderId="7" xfId="0" applyFont="1" applyFill="1" applyBorder="1"/>
    <xf numFmtId="0" fontId="2" fillId="8" borderId="9" xfId="0" applyFont="1" applyFill="1" applyBorder="1" applyAlignment="1">
      <alignment horizontal="center" wrapText="1"/>
    </xf>
    <xf numFmtId="0" fontId="3" fillId="9" borderId="10" xfId="0" applyFont="1" applyFill="1" applyBorder="1"/>
    <xf numFmtId="0" fontId="3" fillId="9" borderId="11" xfId="0" applyFont="1" applyFill="1" applyBorder="1"/>
    <xf numFmtId="0" fontId="5" fillId="10" borderId="14" xfId="0" applyFont="1" applyFill="1" applyBorder="1" applyAlignment="1">
      <alignment horizontal="center" wrapText="1"/>
    </xf>
    <xf numFmtId="0" fontId="5" fillId="10" borderId="15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0" fontId="5" fillId="12" borderId="14" xfId="0" applyFont="1" applyFill="1" applyBorder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0" fontId="5" fillId="13" borderId="14" xfId="0" applyFont="1" applyFill="1" applyBorder="1" applyAlignment="1">
      <alignment horizontal="center" wrapText="1"/>
    </xf>
    <xf numFmtId="0" fontId="5" fillId="13" borderId="15" xfId="0" applyFont="1" applyFill="1" applyBorder="1" applyAlignment="1">
      <alignment horizontal="center" wrapText="1"/>
    </xf>
    <xf numFmtId="0" fontId="17" fillId="19" borderId="16" xfId="0" applyFont="1" applyFill="1" applyBorder="1" applyAlignment="1">
      <alignment horizontal="center" vertical="center" wrapText="1"/>
    </xf>
    <xf numFmtId="0" fontId="17" fillId="19" borderId="18" xfId="0" applyFont="1" applyFill="1" applyBorder="1" applyAlignment="1">
      <alignment horizontal="center" vertical="center" wrapText="1"/>
    </xf>
    <xf numFmtId="0" fontId="11" fillId="16" borderId="16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0" fillId="21" borderId="16" xfId="0" applyFont="1" applyFill="1" applyBorder="1" applyAlignment="1">
      <alignment horizontal="center" vertical="center"/>
    </xf>
    <xf numFmtId="0" fontId="10" fillId="21" borderId="18" xfId="0" applyFont="1" applyFill="1" applyBorder="1" applyAlignment="1">
      <alignment horizontal="center" vertical="center"/>
    </xf>
    <xf numFmtId="0" fontId="7" fillId="32" borderId="0" xfId="0" applyFont="1" applyFill="1" applyAlignment="1">
      <alignment horizontal="center" vertical="center"/>
    </xf>
    <xf numFmtId="0" fontId="7" fillId="32" borderId="29" xfId="0" applyFont="1" applyFill="1" applyBorder="1" applyAlignment="1">
      <alignment horizontal="center" vertical="center"/>
    </xf>
    <xf numFmtId="0" fontId="7" fillId="31" borderId="28" xfId="0" applyFont="1" applyFill="1" applyBorder="1" applyAlignment="1">
      <alignment horizontal="center" vertical="center"/>
    </xf>
    <xf numFmtId="0" fontId="7" fillId="31" borderId="22" xfId="0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/>
    </xf>
    <xf numFmtId="0" fontId="7" fillId="34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"/>
  <sheetViews>
    <sheetView tabSelected="1" topLeftCell="G1" workbookViewId="0">
      <selection activeCell="G1" sqref="B1:AE41"/>
    </sheetView>
  </sheetViews>
  <sheetFormatPr baseColWidth="10" defaultColWidth="9.140625" defaultRowHeight="15"/>
  <cols>
    <col min="1" max="1" width="6.7109375" customWidth="1"/>
    <col min="3" max="3" width="10.5703125" customWidth="1"/>
    <col min="4" max="4" width="7.85546875" customWidth="1"/>
    <col min="5" max="5" width="7.140625" customWidth="1"/>
    <col min="6" max="6" width="6" customWidth="1"/>
    <col min="7" max="7" width="7.85546875" customWidth="1"/>
    <col min="8" max="8" width="6.7109375" customWidth="1"/>
    <col min="10" max="10" width="8" customWidth="1"/>
    <col min="11" max="11" width="6.42578125" customWidth="1"/>
    <col min="12" max="12" width="7.7109375" customWidth="1"/>
    <col min="13" max="13" width="3.140625" customWidth="1"/>
    <col min="14" max="14" width="7.42578125" customWidth="1"/>
    <col min="15" max="15" width="6" customWidth="1"/>
    <col min="18" max="18" width="7.42578125" customWidth="1"/>
    <col min="20" max="20" width="4.42578125" customWidth="1"/>
    <col min="22" max="22" width="7.85546875" customWidth="1"/>
    <col min="25" max="25" width="6.7109375" customWidth="1"/>
    <col min="26" max="26" width="7.140625" customWidth="1"/>
    <col min="29" max="29" width="7.42578125" customWidth="1"/>
    <col min="30" max="30" width="7" customWidth="1"/>
  </cols>
  <sheetData>
    <row r="1" spans="2:30" ht="15.75" thickBot="1">
      <c r="G1" t="s">
        <v>79</v>
      </c>
    </row>
    <row r="2" spans="2:30" ht="15.75" thickBot="1">
      <c r="B2" s="1"/>
      <c r="C2" s="2"/>
      <c r="D2" s="2"/>
      <c r="E2" s="2"/>
      <c r="F2" s="2"/>
      <c r="G2" s="2"/>
      <c r="H2" s="3"/>
      <c r="I2" s="4"/>
      <c r="J2" s="2"/>
      <c r="K2" s="2"/>
      <c r="L2" s="2"/>
      <c r="M2" s="2"/>
      <c r="N2" s="2"/>
      <c r="O2" s="5"/>
      <c r="P2" s="4"/>
      <c r="Q2" s="6"/>
      <c r="R2" s="6"/>
      <c r="S2" s="6"/>
      <c r="T2" s="6"/>
      <c r="U2" s="6"/>
      <c r="V2" s="5"/>
      <c r="W2" s="7"/>
      <c r="X2" s="6"/>
      <c r="Y2" s="6"/>
      <c r="Z2" s="6"/>
      <c r="AA2" s="6"/>
      <c r="AB2" s="5"/>
    </row>
    <row r="3" spans="2:30" s="85" customFormat="1" ht="16.5" thickBot="1">
      <c r="B3" s="206" t="s">
        <v>0</v>
      </c>
      <c r="C3" s="207"/>
      <c r="D3" s="207"/>
      <c r="E3" s="207"/>
      <c r="F3" s="207"/>
      <c r="G3" s="207"/>
      <c r="H3" s="207"/>
      <c r="I3" s="208" t="s">
        <v>1</v>
      </c>
      <c r="J3" s="209"/>
      <c r="K3" s="209"/>
      <c r="L3" s="209"/>
      <c r="M3" s="209"/>
      <c r="N3" s="209"/>
      <c r="O3" s="210"/>
      <c r="P3" s="211" t="s">
        <v>2</v>
      </c>
      <c r="Q3" s="212"/>
      <c r="R3" s="212"/>
      <c r="S3" s="212"/>
      <c r="T3" s="212"/>
      <c r="U3" s="212"/>
      <c r="V3" s="213"/>
      <c r="W3" s="214" t="s">
        <v>3</v>
      </c>
      <c r="X3" s="215"/>
      <c r="Y3" s="215"/>
      <c r="Z3" s="215"/>
      <c r="AA3" s="215"/>
      <c r="AB3" s="216"/>
    </row>
    <row r="4" spans="2:30" s="42" customFormat="1" ht="48.75" thickBot="1">
      <c r="B4" s="86" t="s">
        <v>4</v>
      </c>
      <c r="C4" s="87" t="s">
        <v>5</v>
      </c>
      <c r="D4" s="87" t="s">
        <v>6</v>
      </c>
      <c r="E4" s="87" t="s">
        <v>7</v>
      </c>
      <c r="F4" s="87"/>
      <c r="G4" s="87" t="s">
        <v>8</v>
      </c>
      <c r="H4" s="88" t="s">
        <v>9</v>
      </c>
      <c r="I4" s="89" t="s">
        <v>4</v>
      </c>
      <c r="J4" s="90" t="s">
        <v>5</v>
      </c>
      <c r="K4" s="90" t="s">
        <v>6</v>
      </c>
      <c r="L4" s="90" t="s">
        <v>7</v>
      </c>
      <c r="M4" s="90"/>
      <c r="N4" s="90" t="s">
        <v>8</v>
      </c>
      <c r="O4" s="91" t="s">
        <v>9</v>
      </c>
      <c r="P4" s="92" t="s">
        <v>4</v>
      </c>
      <c r="Q4" s="93" t="s">
        <v>5</v>
      </c>
      <c r="R4" s="93" t="s">
        <v>6</v>
      </c>
      <c r="S4" s="93" t="s">
        <v>7</v>
      </c>
      <c r="T4" s="93"/>
      <c r="U4" s="93" t="s">
        <v>8</v>
      </c>
      <c r="V4" s="93" t="s">
        <v>9</v>
      </c>
      <c r="W4" s="94" t="s">
        <v>4</v>
      </c>
      <c r="X4" s="95" t="s">
        <v>5</v>
      </c>
      <c r="Y4" s="95" t="s">
        <v>6</v>
      </c>
      <c r="Z4" s="96" t="s">
        <v>7</v>
      </c>
      <c r="AA4" s="96" t="s">
        <v>8</v>
      </c>
      <c r="AB4" s="96" t="s">
        <v>9</v>
      </c>
    </row>
    <row r="5" spans="2:30">
      <c r="B5" s="217" t="s">
        <v>10</v>
      </c>
      <c r="C5" s="218"/>
      <c r="D5" s="218"/>
      <c r="E5" s="218"/>
      <c r="F5" s="218"/>
      <c r="G5" s="218"/>
      <c r="H5" s="218"/>
      <c r="I5" s="219" t="s">
        <v>10</v>
      </c>
      <c r="J5" s="220"/>
      <c r="K5" s="220"/>
      <c r="L5" s="220"/>
      <c r="M5" s="220"/>
      <c r="N5" s="220"/>
      <c r="O5" s="220"/>
      <c r="P5" s="221" t="s">
        <v>10</v>
      </c>
      <c r="Q5" s="222"/>
      <c r="R5" s="222"/>
      <c r="S5" s="222"/>
      <c r="T5" s="222"/>
      <c r="U5" s="222"/>
      <c r="V5" s="222"/>
      <c r="W5" s="223" t="s">
        <v>10</v>
      </c>
      <c r="X5" s="224"/>
      <c r="Y5" s="224"/>
      <c r="Z5" s="224"/>
      <c r="AA5" s="224"/>
      <c r="AB5" s="224"/>
    </row>
    <row r="6" spans="2:30" s="42" customFormat="1" ht="36">
      <c r="B6" s="43" t="s">
        <v>11</v>
      </c>
      <c r="C6" s="12" t="s">
        <v>12</v>
      </c>
      <c r="D6" s="12" t="s">
        <v>13</v>
      </c>
      <c r="E6" s="12">
        <v>4</v>
      </c>
      <c r="F6" s="12"/>
      <c r="G6" s="12">
        <f>E6*32</f>
        <v>128</v>
      </c>
      <c r="H6" s="159">
        <f>SUM(G6:G9)</f>
        <v>448</v>
      </c>
      <c r="I6" s="141" t="s">
        <v>14</v>
      </c>
      <c r="J6" s="143" t="s">
        <v>12</v>
      </c>
      <c r="K6" s="143" t="s">
        <v>13</v>
      </c>
      <c r="L6" s="227">
        <v>4</v>
      </c>
      <c r="M6" s="203"/>
      <c r="N6" s="143">
        <f>L6*32</f>
        <v>128</v>
      </c>
      <c r="O6" s="159">
        <f>SUM(N6:N8)</f>
        <v>176</v>
      </c>
      <c r="P6" s="44" t="s">
        <v>15</v>
      </c>
      <c r="Q6" s="13" t="s">
        <v>16</v>
      </c>
      <c r="R6" s="13" t="s">
        <v>17</v>
      </c>
      <c r="S6" s="14">
        <v>2</v>
      </c>
      <c r="T6" s="14"/>
      <c r="U6" s="13">
        <f>S6*16</f>
        <v>32</v>
      </c>
      <c r="V6" s="159">
        <f>SUM(U6:U9)</f>
        <v>176</v>
      </c>
      <c r="W6" s="225" t="s">
        <v>18</v>
      </c>
      <c r="X6" s="127" t="s">
        <v>19</v>
      </c>
      <c r="Y6" s="127" t="s">
        <v>13</v>
      </c>
      <c r="Z6" s="127">
        <v>3</v>
      </c>
      <c r="AA6" s="131">
        <f>Z6*32</f>
        <v>96</v>
      </c>
      <c r="AB6" s="159">
        <f>SUM(AA6:AA9)</f>
        <v>192</v>
      </c>
      <c r="AC6" s="120">
        <f>AB6+V6+O6+H6</f>
        <v>992</v>
      </c>
      <c r="AD6" s="177">
        <f>AC6/AC28</f>
        <v>0.248</v>
      </c>
    </row>
    <row r="7" spans="2:30" s="42" customFormat="1" ht="21.75" customHeight="1">
      <c r="B7" s="43" t="s">
        <v>20</v>
      </c>
      <c r="C7" s="12" t="s">
        <v>12</v>
      </c>
      <c r="D7" s="12" t="s">
        <v>13</v>
      </c>
      <c r="E7" s="15">
        <v>3</v>
      </c>
      <c r="F7" s="15"/>
      <c r="G7" s="12">
        <f>E7*32</f>
        <v>96</v>
      </c>
      <c r="H7" s="159"/>
      <c r="I7" s="142"/>
      <c r="J7" s="144"/>
      <c r="K7" s="144"/>
      <c r="L7" s="228"/>
      <c r="M7" s="204"/>
      <c r="N7" s="144"/>
      <c r="O7" s="159"/>
      <c r="P7" s="135" t="s">
        <v>21</v>
      </c>
      <c r="Q7" s="137" t="s">
        <v>12</v>
      </c>
      <c r="R7" s="137" t="s">
        <v>22</v>
      </c>
      <c r="S7" s="137">
        <v>3</v>
      </c>
      <c r="T7" s="137"/>
      <c r="U7" s="137">
        <f>S7*16</f>
        <v>48</v>
      </c>
      <c r="V7" s="159"/>
      <c r="W7" s="226"/>
      <c r="X7" s="128"/>
      <c r="Y7" s="128"/>
      <c r="Z7" s="128"/>
      <c r="AA7" s="132"/>
      <c r="AB7" s="159"/>
      <c r="AC7" s="120"/>
      <c r="AD7" s="177"/>
    </row>
    <row r="8" spans="2:30" s="42" customFormat="1" ht="24">
      <c r="B8" s="45" t="s">
        <v>23</v>
      </c>
      <c r="C8" s="16" t="s">
        <v>12</v>
      </c>
      <c r="D8" s="16" t="s">
        <v>13</v>
      </c>
      <c r="E8" s="16">
        <v>4</v>
      </c>
      <c r="F8" s="12"/>
      <c r="G8" s="12">
        <f>E8*32</f>
        <v>128</v>
      </c>
      <c r="H8" s="159"/>
      <c r="I8" s="141" t="s">
        <v>24</v>
      </c>
      <c r="J8" s="143" t="s">
        <v>16</v>
      </c>
      <c r="K8" s="229" t="s">
        <v>22</v>
      </c>
      <c r="L8" s="143">
        <v>3</v>
      </c>
      <c r="M8" s="203"/>
      <c r="N8" s="143">
        <f>L8*16</f>
        <v>48</v>
      </c>
      <c r="O8" s="159"/>
      <c r="P8" s="136"/>
      <c r="Q8" s="138"/>
      <c r="R8" s="138"/>
      <c r="S8" s="138"/>
      <c r="T8" s="138"/>
      <c r="U8" s="138"/>
      <c r="V8" s="159"/>
      <c r="W8" s="125" t="s">
        <v>25</v>
      </c>
      <c r="X8" s="127" t="s">
        <v>19</v>
      </c>
      <c r="Y8" s="127" t="s">
        <v>13</v>
      </c>
      <c r="Z8" s="127">
        <v>3</v>
      </c>
      <c r="AA8" s="201">
        <f>Z8*32</f>
        <v>96</v>
      </c>
      <c r="AB8" s="159"/>
      <c r="AC8" s="120"/>
      <c r="AD8" s="177"/>
    </row>
    <row r="9" spans="2:30" s="42" customFormat="1" ht="84">
      <c r="B9" s="43" t="s">
        <v>26</v>
      </c>
      <c r="C9" s="12" t="s">
        <v>12</v>
      </c>
      <c r="D9" s="12" t="s">
        <v>13</v>
      </c>
      <c r="E9" s="12">
        <v>3</v>
      </c>
      <c r="F9" s="12"/>
      <c r="G9" s="12">
        <f>E9*32</f>
        <v>96</v>
      </c>
      <c r="H9" s="159"/>
      <c r="I9" s="142"/>
      <c r="J9" s="144"/>
      <c r="K9" s="230"/>
      <c r="L9" s="144"/>
      <c r="M9" s="204"/>
      <c r="N9" s="144"/>
      <c r="O9" s="159"/>
      <c r="P9" s="44" t="s">
        <v>27</v>
      </c>
      <c r="Q9" s="13" t="s">
        <v>16</v>
      </c>
      <c r="R9" s="13" t="s">
        <v>13</v>
      </c>
      <c r="S9" s="17">
        <v>3</v>
      </c>
      <c r="T9" s="18"/>
      <c r="U9" s="13">
        <f>S9*32</f>
        <v>96</v>
      </c>
      <c r="V9" s="159"/>
      <c r="W9" s="205"/>
      <c r="X9" s="202"/>
      <c r="Y9" s="202"/>
      <c r="Z9" s="128"/>
      <c r="AA9" s="202"/>
      <c r="AB9" s="159"/>
      <c r="AC9" s="120"/>
      <c r="AD9" s="177"/>
    </row>
    <row r="10" spans="2:30" s="42" customFormat="1" ht="12.75" thickBot="1">
      <c r="B10" s="46"/>
      <c r="C10" s="46"/>
      <c r="D10" s="46"/>
      <c r="E10" s="46"/>
      <c r="F10" s="46"/>
      <c r="G10" s="46"/>
      <c r="H10" s="47"/>
      <c r="I10" s="48"/>
      <c r="J10" s="46"/>
      <c r="K10" s="46"/>
      <c r="L10" s="49"/>
      <c r="M10" s="49"/>
      <c r="N10" s="46"/>
      <c r="O10" s="50"/>
      <c r="P10" s="51"/>
      <c r="Q10" s="50"/>
      <c r="R10" s="52"/>
      <c r="S10" s="52"/>
      <c r="T10" s="50"/>
      <c r="U10" s="50"/>
      <c r="V10" s="52"/>
      <c r="X10" s="52"/>
      <c r="Y10" s="53"/>
      <c r="Z10" s="52"/>
      <c r="AA10" s="53"/>
      <c r="AB10" s="54"/>
      <c r="AC10" s="55"/>
    </row>
    <row r="11" spans="2:30" s="42" customFormat="1" ht="12">
      <c r="B11" s="180" t="s">
        <v>28</v>
      </c>
      <c r="C11" s="181"/>
      <c r="D11" s="181"/>
      <c r="E11" s="182"/>
      <c r="F11" s="182"/>
      <c r="G11" s="181"/>
      <c r="H11" s="181"/>
      <c r="I11" s="183" t="s">
        <v>28</v>
      </c>
      <c r="J11" s="184"/>
      <c r="K11" s="184"/>
      <c r="L11" s="184"/>
      <c r="M11" s="184"/>
      <c r="N11" s="184"/>
      <c r="O11" s="184"/>
      <c r="P11" s="185" t="s">
        <v>28</v>
      </c>
      <c r="Q11" s="186"/>
      <c r="R11" s="186"/>
      <c r="S11" s="186"/>
      <c r="T11" s="186"/>
      <c r="U11" s="186"/>
      <c r="V11" s="186"/>
      <c r="W11" s="187" t="s">
        <v>28</v>
      </c>
      <c r="X11" s="188"/>
      <c r="Y11" s="188"/>
      <c r="Z11" s="188"/>
      <c r="AA11" s="188"/>
      <c r="AB11" s="188"/>
      <c r="AC11" s="55"/>
    </row>
    <row r="12" spans="2:30" s="42" customFormat="1" ht="60">
      <c r="B12" s="159" t="s">
        <v>29</v>
      </c>
      <c r="C12" s="158" t="s">
        <v>12</v>
      </c>
      <c r="D12" s="190" t="s">
        <v>13</v>
      </c>
      <c r="E12" s="192">
        <v>3</v>
      </c>
      <c r="F12" s="16">
        <v>1</v>
      </c>
      <c r="G12" s="194">
        <f>E12*32</f>
        <v>96</v>
      </c>
      <c r="H12" s="159">
        <f>SUM(G12:G18)</f>
        <v>384</v>
      </c>
      <c r="I12" s="56" t="s">
        <v>30</v>
      </c>
      <c r="J12" s="11" t="s">
        <v>12</v>
      </c>
      <c r="K12" s="11" t="s">
        <v>13</v>
      </c>
      <c r="L12" s="11">
        <v>3</v>
      </c>
      <c r="M12" s="11"/>
      <c r="N12" s="11">
        <f>L12*32</f>
        <v>96</v>
      </c>
      <c r="O12" s="159">
        <f>SUM(N12:N19)</f>
        <v>672</v>
      </c>
      <c r="P12" s="57" t="s">
        <v>31</v>
      </c>
      <c r="Q12" s="13" t="s">
        <v>12</v>
      </c>
      <c r="R12" s="13" t="s">
        <v>13</v>
      </c>
      <c r="S12" s="13">
        <v>4</v>
      </c>
      <c r="T12" s="19">
        <v>1</v>
      </c>
      <c r="U12" s="13">
        <f>S12*32</f>
        <v>128</v>
      </c>
      <c r="V12" s="159">
        <f>SUM(U12:U17)</f>
        <v>512</v>
      </c>
      <c r="W12" s="172" t="s">
        <v>32</v>
      </c>
      <c r="X12" s="172" t="s">
        <v>33</v>
      </c>
      <c r="Y12" s="172" t="s">
        <v>13</v>
      </c>
      <c r="Z12" s="173">
        <v>3</v>
      </c>
      <c r="AA12" s="161">
        <f>Z12*32</f>
        <v>96</v>
      </c>
      <c r="AB12" s="159">
        <f>SUM(AA12:AA19)</f>
        <v>384</v>
      </c>
      <c r="AC12" s="120">
        <f>V12+O12+AB12+H12+64</f>
        <v>2016</v>
      </c>
      <c r="AD12" s="177">
        <f>AC12/AC28</f>
        <v>0.504</v>
      </c>
    </row>
    <row r="13" spans="2:30" s="42" customFormat="1" ht="48">
      <c r="B13" s="189"/>
      <c r="C13" s="165"/>
      <c r="D13" s="191"/>
      <c r="E13" s="193"/>
      <c r="F13" s="20"/>
      <c r="G13" s="195"/>
      <c r="H13" s="159"/>
      <c r="I13" s="56" t="s">
        <v>34</v>
      </c>
      <c r="J13" s="11" t="s">
        <v>12</v>
      </c>
      <c r="K13" s="11" t="s">
        <v>13</v>
      </c>
      <c r="L13" s="11">
        <v>3</v>
      </c>
      <c r="M13" s="11"/>
      <c r="N13" s="11">
        <f>L13*32</f>
        <v>96</v>
      </c>
      <c r="O13" s="159"/>
      <c r="P13" s="135" t="s">
        <v>35</v>
      </c>
      <c r="Q13" s="137" t="s">
        <v>12</v>
      </c>
      <c r="R13" s="137" t="s">
        <v>13</v>
      </c>
      <c r="S13" s="137">
        <v>4</v>
      </c>
      <c r="T13" s="178">
        <v>1</v>
      </c>
      <c r="U13" s="137">
        <f>S13*32</f>
        <v>128</v>
      </c>
      <c r="V13" s="159"/>
      <c r="W13" s="162"/>
      <c r="X13" s="162"/>
      <c r="Y13" s="162"/>
      <c r="Z13" s="174"/>
      <c r="AA13" s="162"/>
      <c r="AB13" s="159"/>
      <c r="AC13" s="120"/>
      <c r="AD13" s="177"/>
    </row>
    <row r="14" spans="2:30" s="42" customFormat="1" ht="48">
      <c r="B14" s="159" t="s">
        <v>36</v>
      </c>
      <c r="C14" s="158" t="s">
        <v>12</v>
      </c>
      <c r="D14" s="190" t="s">
        <v>13</v>
      </c>
      <c r="E14" s="21">
        <v>3</v>
      </c>
      <c r="F14" s="198">
        <v>1</v>
      </c>
      <c r="G14" s="158">
        <f>E14*32</f>
        <v>96</v>
      </c>
      <c r="H14" s="159"/>
      <c r="I14" s="56" t="s">
        <v>37</v>
      </c>
      <c r="J14" s="11" t="s">
        <v>12</v>
      </c>
      <c r="K14" s="11" t="s">
        <v>13</v>
      </c>
      <c r="L14" s="11">
        <v>3</v>
      </c>
      <c r="M14" s="22"/>
      <c r="N14" s="11">
        <f>L14*32</f>
        <v>96</v>
      </c>
      <c r="O14" s="159"/>
      <c r="P14" s="136"/>
      <c r="Q14" s="138"/>
      <c r="R14" s="138"/>
      <c r="S14" s="138"/>
      <c r="T14" s="179"/>
      <c r="U14" s="138"/>
      <c r="V14" s="159"/>
      <c r="W14" s="23" t="s">
        <v>38</v>
      </c>
      <c r="X14" s="24" t="s">
        <v>33</v>
      </c>
      <c r="Y14" s="24" t="s">
        <v>13</v>
      </c>
      <c r="Z14" s="24">
        <v>3</v>
      </c>
      <c r="AA14" s="25">
        <f>Z14*32</f>
        <v>96</v>
      </c>
      <c r="AB14" s="159"/>
      <c r="AC14" s="120"/>
      <c r="AD14" s="177"/>
    </row>
    <row r="15" spans="2:30" s="42" customFormat="1" ht="12">
      <c r="B15" s="159"/>
      <c r="C15" s="158"/>
      <c r="D15" s="190"/>
      <c r="E15" s="20"/>
      <c r="F15" s="194"/>
      <c r="G15" s="158"/>
      <c r="H15" s="159"/>
      <c r="I15" s="145" t="s">
        <v>39</v>
      </c>
      <c r="J15" s="145" t="s">
        <v>12</v>
      </c>
      <c r="K15" s="145" t="s">
        <v>13</v>
      </c>
      <c r="L15" s="145">
        <v>3</v>
      </c>
      <c r="M15" s="22"/>
      <c r="N15" s="196">
        <f>L15*32</f>
        <v>96</v>
      </c>
      <c r="O15" s="159"/>
      <c r="P15" s="135" t="s">
        <v>40</v>
      </c>
      <c r="Q15" s="137" t="s">
        <v>12</v>
      </c>
      <c r="R15" s="137" t="s">
        <v>13</v>
      </c>
      <c r="S15" s="137">
        <v>4</v>
      </c>
      <c r="T15" s="178">
        <v>1</v>
      </c>
      <c r="U15" s="137">
        <f>S15*32</f>
        <v>128</v>
      </c>
      <c r="V15" s="159"/>
      <c r="W15" s="170" t="s">
        <v>41</v>
      </c>
      <c r="X15" s="172" t="s">
        <v>33</v>
      </c>
      <c r="Y15" s="172" t="s">
        <v>13</v>
      </c>
      <c r="Z15" s="173">
        <v>3</v>
      </c>
      <c r="AA15" s="161">
        <f>Z15*32</f>
        <v>96</v>
      </c>
      <c r="AB15" s="159"/>
      <c r="AC15" s="120"/>
      <c r="AD15" s="177"/>
    </row>
    <row r="16" spans="2:30" s="42" customFormat="1" ht="30.75" customHeight="1">
      <c r="B16" s="159" t="s">
        <v>42</v>
      </c>
      <c r="C16" s="200" t="s">
        <v>12</v>
      </c>
      <c r="D16" s="158" t="s">
        <v>13</v>
      </c>
      <c r="E16" s="157">
        <v>3</v>
      </c>
      <c r="F16" s="158"/>
      <c r="G16" s="158">
        <f>E16*32</f>
        <v>96</v>
      </c>
      <c r="H16" s="159"/>
      <c r="I16" s="199"/>
      <c r="J16" s="160"/>
      <c r="K16" s="160"/>
      <c r="L16" s="160"/>
      <c r="M16" s="26"/>
      <c r="N16" s="197"/>
      <c r="O16" s="159"/>
      <c r="P16" s="136"/>
      <c r="Q16" s="138"/>
      <c r="R16" s="138"/>
      <c r="S16" s="138"/>
      <c r="T16" s="179"/>
      <c r="U16" s="138"/>
      <c r="V16" s="159"/>
      <c r="W16" s="171"/>
      <c r="X16" s="162"/>
      <c r="Y16" s="162"/>
      <c r="Z16" s="174"/>
      <c r="AA16" s="162"/>
      <c r="AB16" s="159"/>
      <c r="AC16" s="120"/>
      <c r="AD16" s="177"/>
    </row>
    <row r="17" spans="2:30" s="42" customFormat="1" ht="24">
      <c r="B17" s="159"/>
      <c r="C17" s="200"/>
      <c r="D17" s="158"/>
      <c r="E17" s="158"/>
      <c r="F17" s="158"/>
      <c r="G17" s="158"/>
      <c r="H17" s="159"/>
      <c r="I17" s="58" t="s">
        <v>43</v>
      </c>
      <c r="J17" s="22" t="s">
        <v>12</v>
      </c>
      <c r="K17" s="22" t="s">
        <v>13</v>
      </c>
      <c r="L17" s="22">
        <v>3</v>
      </c>
      <c r="M17" s="27"/>
      <c r="N17" s="22">
        <f>L17*32</f>
        <v>96</v>
      </c>
      <c r="O17" s="159"/>
      <c r="P17" s="175" t="s">
        <v>44</v>
      </c>
      <c r="Q17" s="169" t="s">
        <v>12</v>
      </c>
      <c r="R17" s="169" t="s">
        <v>13</v>
      </c>
      <c r="S17" s="137">
        <v>4</v>
      </c>
      <c r="T17" s="168">
        <v>1</v>
      </c>
      <c r="U17" s="169">
        <f>S17*32</f>
        <v>128</v>
      </c>
      <c r="V17" s="159"/>
      <c r="W17" s="170" t="s">
        <v>45</v>
      </c>
      <c r="X17" s="172" t="s">
        <v>33</v>
      </c>
      <c r="Y17" s="172" t="s">
        <v>13</v>
      </c>
      <c r="Z17" s="173">
        <v>3</v>
      </c>
      <c r="AA17" s="161">
        <f>Z17*32</f>
        <v>96</v>
      </c>
      <c r="AB17" s="159"/>
      <c r="AC17" s="120"/>
      <c r="AD17" s="177"/>
    </row>
    <row r="18" spans="2:30" s="42" customFormat="1" ht="24">
      <c r="B18" s="163" t="s">
        <v>46</v>
      </c>
      <c r="C18" s="164" t="s">
        <v>12</v>
      </c>
      <c r="D18" s="164" t="s">
        <v>13</v>
      </c>
      <c r="E18" s="165">
        <v>3</v>
      </c>
      <c r="F18" s="165"/>
      <c r="G18" s="166">
        <f>E18*32</f>
        <v>96</v>
      </c>
      <c r="H18" s="159"/>
      <c r="I18" s="59" t="s">
        <v>47</v>
      </c>
      <c r="J18" s="29" t="s">
        <v>48</v>
      </c>
      <c r="K18" s="28" t="s">
        <v>13</v>
      </c>
      <c r="L18" s="28">
        <v>3</v>
      </c>
      <c r="M18" s="28"/>
      <c r="N18" s="28">
        <f>L18*32</f>
        <v>96</v>
      </c>
      <c r="O18" s="159"/>
      <c r="P18" s="175"/>
      <c r="Q18" s="169"/>
      <c r="R18" s="169"/>
      <c r="S18" s="176"/>
      <c r="T18" s="168"/>
      <c r="U18" s="169"/>
      <c r="V18" s="159"/>
      <c r="W18" s="170"/>
      <c r="X18" s="172"/>
      <c r="Y18" s="172"/>
      <c r="Z18" s="173"/>
      <c r="AA18" s="161"/>
      <c r="AB18" s="159"/>
      <c r="AC18" s="120"/>
      <c r="AD18" s="177"/>
    </row>
    <row r="19" spans="2:30" s="42" customFormat="1" ht="36">
      <c r="B19" s="163"/>
      <c r="C19" s="164"/>
      <c r="D19" s="164"/>
      <c r="E19" s="165"/>
      <c r="F19" s="165"/>
      <c r="G19" s="167"/>
      <c r="H19" s="159"/>
      <c r="I19" s="60" t="s">
        <v>49</v>
      </c>
      <c r="J19" s="11" t="s">
        <v>19</v>
      </c>
      <c r="K19" s="11" t="s">
        <v>13</v>
      </c>
      <c r="L19" s="30">
        <v>3</v>
      </c>
      <c r="M19" s="31"/>
      <c r="N19" s="11">
        <f>L19*32</f>
        <v>96</v>
      </c>
      <c r="O19" s="159"/>
      <c r="P19" s="175"/>
      <c r="Q19" s="169"/>
      <c r="R19" s="169"/>
      <c r="S19" s="138"/>
      <c r="T19" s="168"/>
      <c r="U19" s="169"/>
      <c r="V19" s="159"/>
      <c r="W19" s="171"/>
      <c r="X19" s="162"/>
      <c r="Y19" s="162"/>
      <c r="Z19" s="174"/>
      <c r="AA19" s="162"/>
      <c r="AB19" s="159"/>
      <c r="AC19" s="120"/>
      <c r="AD19" s="177"/>
    </row>
    <row r="20" spans="2:30" s="42" customFormat="1" ht="12">
      <c r="B20" s="61"/>
      <c r="C20" s="61"/>
      <c r="D20" s="61"/>
      <c r="E20" s="61"/>
      <c r="F20" s="61"/>
      <c r="G20" s="61"/>
      <c r="J20" s="61"/>
      <c r="K20" s="61"/>
      <c r="L20" s="61"/>
      <c r="M20" s="61"/>
      <c r="N20" s="61"/>
      <c r="AC20" s="120"/>
      <c r="AD20" s="177"/>
    </row>
    <row r="21" spans="2:30" s="42" customFormat="1" ht="12">
      <c r="B21" s="146" t="s">
        <v>50</v>
      </c>
      <c r="C21" s="147"/>
      <c r="D21" s="147"/>
      <c r="E21" s="147"/>
      <c r="F21" s="147"/>
      <c r="G21" s="147"/>
      <c r="H21" s="147"/>
      <c r="I21" s="148" t="s">
        <v>50</v>
      </c>
      <c r="J21" s="149"/>
      <c r="K21" s="149"/>
      <c r="L21" s="149"/>
      <c r="M21" s="149"/>
      <c r="N21" s="149"/>
      <c r="O21" s="149"/>
      <c r="P21" s="150" t="s">
        <v>50</v>
      </c>
      <c r="Q21" s="151"/>
      <c r="R21" s="151"/>
      <c r="S21" s="151"/>
      <c r="T21" s="151"/>
      <c r="U21" s="151"/>
      <c r="V21" s="151"/>
      <c r="W21" s="152" t="s">
        <v>50</v>
      </c>
      <c r="X21" s="153"/>
      <c r="Y21" s="153"/>
      <c r="Z21" s="153"/>
      <c r="AA21" s="153"/>
      <c r="AB21" s="153"/>
      <c r="AC21" s="55"/>
    </row>
    <row r="22" spans="2:30" s="42" customFormat="1" ht="12">
      <c r="B22" s="154" t="s">
        <v>51</v>
      </c>
      <c r="C22" s="156" t="s">
        <v>16</v>
      </c>
      <c r="D22" s="156" t="s">
        <v>13</v>
      </c>
      <c r="E22" s="156">
        <v>4</v>
      </c>
      <c r="F22" s="16"/>
      <c r="G22" s="156">
        <f>E22*32</f>
        <v>128</v>
      </c>
      <c r="H22" s="158">
        <f>G22</f>
        <v>128</v>
      </c>
      <c r="I22" s="141" t="s">
        <v>52</v>
      </c>
      <c r="J22" s="143" t="s">
        <v>16</v>
      </c>
      <c r="K22" s="143" t="s">
        <v>13</v>
      </c>
      <c r="L22" s="143">
        <v>5</v>
      </c>
      <c r="M22" s="22"/>
      <c r="N22" s="143">
        <f>L22*32</f>
        <v>160</v>
      </c>
      <c r="O22" s="145">
        <f>N22+N23</f>
        <v>160</v>
      </c>
      <c r="P22" s="135" t="s">
        <v>53</v>
      </c>
      <c r="Q22" s="137" t="s">
        <v>54</v>
      </c>
      <c r="R22" s="137" t="s">
        <v>13</v>
      </c>
      <c r="S22" s="139">
        <v>5</v>
      </c>
      <c r="T22" s="32"/>
      <c r="U22" s="137">
        <f>S22*32</f>
        <v>160</v>
      </c>
      <c r="V22" s="137">
        <f>U22</f>
        <v>160</v>
      </c>
      <c r="W22" s="125" t="s">
        <v>55</v>
      </c>
      <c r="X22" s="127" t="s">
        <v>54</v>
      </c>
      <c r="Y22" s="127" t="s">
        <v>13</v>
      </c>
      <c r="Z22" s="129">
        <v>10</v>
      </c>
      <c r="AA22" s="131">
        <f>Z22*32</f>
        <v>320</v>
      </c>
      <c r="AB22" s="133">
        <f>AA22+AA23</f>
        <v>320</v>
      </c>
      <c r="AC22" s="120">
        <f>AB22+V22+O22+H22</f>
        <v>768</v>
      </c>
      <c r="AD22" s="121">
        <f>AC22/AC28</f>
        <v>0.192</v>
      </c>
    </row>
    <row r="23" spans="2:30" s="42" customFormat="1" ht="35.25" customHeight="1">
      <c r="B23" s="155"/>
      <c r="C23" s="157"/>
      <c r="D23" s="157"/>
      <c r="E23" s="157"/>
      <c r="F23" s="33"/>
      <c r="G23" s="157"/>
      <c r="H23" s="158"/>
      <c r="I23" s="142"/>
      <c r="J23" s="144"/>
      <c r="K23" s="144"/>
      <c r="L23" s="144"/>
      <c r="M23" s="27"/>
      <c r="N23" s="144"/>
      <c r="O23" s="145"/>
      <c r="P23" s="136"/>
      <c r="Q23" s="138"/>
      <c r="R23" s="138"/>
      <c r="S23" s="140"/>
      <c r="T23" s="34"/>
      <c r="U23" s="138"/>
      <c r="V23" s="138"/>
      <c r="W23" s="126"/>
      <c r="X23" s="128"/>
      <c r="Y23" s="128"/>
      <c r="Z23" s="130"/>
      <c r="AA23" s="132"/>
      <c r="AB23" s="134"/>
      <c r="AC23" s="120"/>
      <c r="AD23" s="121"/>
    </row>
    <row r="24" spans="2:30" s="42" customFormat="1" ht="12">
      <c r="B24" s="122" t="s">
        <v>56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4"/>
      <c r="AC24" s="55"/>
    </row>
    <row r="25" spans="2:30" s="42" customFormat="1" ht="12">
      <c r="B25" s="43" t="s">
        <v>57</v>
      </c>
      <c r="C25" s="43"/>
      <c r="D25" s="43" t="s">
        <v>22</v>
      </c>
      <c r="E25" s="35">
        <v>3</v>
      </c>
      <c r="F25" s="35"/>
      <c r="G25" s="12">
        <f>E25*16</f>
        <v>48</v>
      </c>
      <c r="H25" s="36">
        <f>G25</f>
        <v>48</v>
      </c>
      <c r="I25" s="62" t="s">
        <v>57</v>
      </c>
      <c r="J25" s="56"/>
      <c r="K25" s="56" t="s">
        <v>17</v>
      </c>
      <c r="L25" s="60">
        <v>3</v>
      </c>
      <c r="M25" s="56"/>
      <c r="N25" s="56">
        <f>L25*16</f>
        <v>48</v>
      </c>
      <c r="O25" s="62">
        <f>N25</f>
        <v>48</v>
      </c>
      <c r="P25" s="63" t="s">
        <v>57</v>
      </c>
      <c r="Q25" s="37"/>
      <c r="R25" s="37" t="s">
        <v>13</v>
      </c>
      <c r="S25" s="38">
        <v>2</v>
      </c>
      <c r="T25" s="37"/>
      <c r="U25" s="37">
        <f>S25*32</f>
        <v>64</v>
      </c>
      <c r="V25" s="63">
        <f>U25</f>
        <v>64</v>
      </c>
      <c r="W25" s="64" t="s">
        <v>57</v>
      </c>
      <c r="X25" s="39"/>
      <c r="Y25" s="39" t="s">
        <v>13</v>
      </c>
      <c r="Z25" s="40">
        <v>2</v>
      </c>
      <c r="AA25" s="41">
        <f>Z25*32</f>
        <v>64</v>
      </c>
      <c r="AB25" s="65">
        <f>AA25</f>
        <v>64</v>
      </c>
      <c r="AC25" s="55">
        <f>AB25+V25+O25+H25</f>
        <v>224</v>
      </c>
      <c r="AD25" s="66">
        <f>AC25/AC28</f>
        <v>5.6000000000000001E-2</v>
      </c>
    </row>
    <row r="26" spans="2:30" s="42" customFormat="1" ht="12">
      <c r="B26" s="55" t="s">
        <v>58</v>
      </c>
      <c r="C26" s="61"/>
      <c r="D26" s="61"/>
      <c r="E26" s="61"/>
      <c r="F26" s="61"/>
      <c r="G26" s="61">
        <f>SUM(G6:G25)</f>
        <v>1008</v>
      </c>
      <c r="H26" s="67">
        <f>SUM(H6:H25)</f>
        <v>1008</v>
      </c>
      <c r="J26" s="61"/>
      <c r="K26" s="61"/>
      <c r="L26" s="61"/>
      <c r="M26" s="61"/>
      <c r="N26" s="61">
        <f>SUM(N6:N25)</f>
        <v>1056</v>
      </c>
      <c r="O26" s="68">
        <f>O25+O12+O6+O22</f>
        <v>1056</v>
      </c>
      <c r="Q26" s="53"/>
      <c r="R26" s="53"/>
      <c r="S26" s="53"/>
      <c r="T26" s="53"/>
      <c r="U26" s="53">
        <f>SUM(U6:U25)</f>
        <v>912</v>
      </c>
      <c r="V26" s="69">
        <f>V25+V22+V12+V6</f>
        <v>912</v>
      </c>
      <c r="X26" s="53"/>
      <c r="Y26" s="53"/>
      <c r="Z26" s="53"/>
      <c r="AA26" s="53">
        <f>SUM(AA6:AA25)</f>
        <v>960</v>
      </c>
      <c r="AB26" s="70">
        <f>AB25+AB22+AB12+AB6</f>
        <v>960</v>
      </c>
    </row>
    <row r="27" spans="2:30" s="42" customFormat="1" ht="12">
      <c r="B27" s="61"/>
      <c r="C27" s="61"/>
      <c r="D27" s="61"/>
      <c r="E27" s="61"/>
      <c r="F27" s="61"/>
      <c r="G27" s="61"/>
      <c r="J27" s="61"/>
      <c r="K27" s="61"/>
      <c r="L27" s="61"/>
      <c r="M27" s="61"/>
      <c r="N27" s="61"/>
      <c r="O27" s="53"/>
      <c r="Q27" s="53"/>
      <c r="R27" s="53"/>
      <c r="S27" s="53"/>
      <c r="T27" s="53"/>
      <c r="U27" s="53"/>
      <c r="V27" s="53"/>
      <c r="X27" s="53"/>
      <c r="Y27" s="53"/>
      <c r="Z27" s="53"/>
      <c r="AA27" s="53"/>
      <c r="AB27" s="53"/>
    </row>
    <row r="28" spans="2:30" s="42" customFormat="1" ht="12">
      <c r="B28" s="55" t="s">
        <v>59</v>
      </c>
      <c r="C28" s="55"/>
      <c r="D28" s="55">
        <f>COUNTIF(D4:D25, "1º Cuat")</f>
        <v>1</v>
      </c>
      <c r="E28" s="55">
        <f>E25</f>
        <v>3</v>
      </c>
      <c r="F28" s="55"/>
      <c r="G28" s="55"/>
      <c r="H28" s="71"/>
      <c r="I28" s="71"/>
      <c r="J28" s="55"/>
      <c r="K28" s="55">
        <f>COUNTIF(K4:K25, "1º Cuat")</f>
        <v>1</v>
      </c>
      <c r="L28" s="55">
        <v>3</v>
      </c>
      <c r="M28" s="55"/>
      <c r="N28" s="55"/>
      <c r="O28" s="72"/>
      <c r="P28" s="71"/>
      <c r="Q28" s="72"/>
      <c r="R28" s="72">
        <f>COUNTIF(R4:R25, "1º Cuat")</f>
        <v>1</v>
      </c>
      <c r="S28" s="72">
        <v>3</v>
      </c>
      <c r="T28" s="53"/>
      <c r="U28" s="53"/>
      <c r="V28" s="53"/>
      <c r="X28" s="53"/>
      <c r="Y28" s="53"/>
      <c r="Z28" s="53"/>
      <c r="AA28" s="53"/>
      <c r="AB28" s="73">
        <f>V26+O26+H26+AB26</f>
        <v>3936</v>
      </c>
      <c r="AC28" s="74">
        <f>AC25+AC22+AC12+AC6</f>
        <v>4000</v>
      </c>
    </row>
    <row r="29" spans="2:30" s="42" customFormat="1" ht="12">
      <c r="B29" s="55" t="s">
        <v>60</v>
      </c>
      <c r="C29" s="55"/>
      <c r="D29" s="55">
        <f>COUNTIF(D4:D25, "2º Cuat")</f>
        <v>0</v>
      </c>
      <c r="E29" s="55"/>
      <c r="F29" s="55"/>
      <c r="G29" s="55"/>
      <c r="H29" s="71"/>
      <c r="I29" s="71"/>
      <c r="J29" s="55"/>
      <c r="K29" s="55">
        <f>COUNTIF(K4:K25, "2º Cuat")</f>
        <v>1</v>
      </c>
      <c r="L29" s="55">
        <v>3</v>
      </c>
      <c r="M29" s="55"/>
      <c r="N29" s="55"/>
      <c r="O29" s="72"/>
      <c r="P29" s="71"/>
      <c r="Q29" s="72"/>
      <c r="R29" s="72">
        <f>COUNTIF(R4:R25, "2º Cuat")</f>
        <v>1</v>
      </c>
      <c r="S29" s="72">
        <v>2</v>
      </c>
      <c r="T29" s="53"/>
      <c r="U29" s="53"/>
      <c r="V29" s="53"/>
      <c r="X29" s="53"/>
      <c r="Y29" s="53"/>
      <c r="Z29" s="53"/>
      <c r="AA29" s="53"/>
      <c r="AB29" s="75">
        <f>AC28/60*45</f>
        <v>3000</v>
      </c>
    </row>
    <row r="30" spans="2:30" s="42" customFormat="1" ht="12">
      <c r="B30" s="76" t="s">
        <v>13</v>
      </c>
      <c r="C30" s="55"/>
      <c r="D30" s="55">
        <f>COUNTIF(D6:D25, "anual")</f>
        <v>9</v>
      </c>
      <c r="E30" s="55">
        <f>E22+E16+E14+E12+E8+E7+E6+E9+E18+L18</f>
        <v>33</v>
      </c>
      <c r="F30" s="55"/>
      <c r="G30" s="55"/>
      <c r="H30" s="71"/>
      <c r="I30" s="71"/>
      <c r="J30" s="55"/>
      <c r="K30" s="55">
        <f>COUNTIF(K6:K25, "anual")</f>
        <v>9</v>
      </c>
      <c r="L30" s="55">
        <f>L22+L17+L15+L14+L13+L12+L19+L6+L18</f>
        <v>30</v>
      </c>
      <c r="M30" s="55"/>
      <c r="N30" s="55"/>
      <c r="O30" s="72"/>
      <c r="P30" s="71"/>
      <c r="Q30" s="72"/>
      <c r="R30" s="72">
        <f>COUNTIF(R6:R25, "anual")</f>
        <v>7</v>
      </c>
      <c r="S30" s="72">
        <f>S25+S22+S15+S13+S12+S9+S17</f>
        <v>26</v>
      </c>
      <c r="T30" s="53"/>
      <c r="U30" s="53"/>
      <c r="V30" s="53"/>
      <c r="X30" s="53"/>
      <c r="Y30" s="77">
        <f>COUNTIF(Y6:Y25, "anual")</f>
        <v>8</v>
      </c>
      <c r="Z30" s="72">
        <f>Z25+Z22+Z17+Z15+Z14+Z12+Z6+Z8</f>
        <v>30</v>
      </c>
      <c r="AA30" s="72">
        <f>Z30*45/60/5</f>
        <v>4.5</v>
      </c>
      <c r="AB30" s="53"/>
    </row>
    <row r="31" spans="2:30" s="42" customFormat="1" ht="12">
      <c r="B31" s="55" t="s">
        <v>61</v>
      </c>
      <c r="C31" s="55"/>
      <c r="D31" s="78">
        <f>D30+D28</f>
        <v>10</v>
      </c>
      <c r="E31" s="55">
        <f>E30+E28</f>
        <v>36</v>
      </c>
      <c r="F31" s="79">
        <f>E31*45/60/5</f>
        <v>5.4</v>
      </c>
      <c r="G31" s="55"/>
      <c r="H31" s="71"/>
      <c r="I31" s="71"/>
      <c r="J31" s="55"/>
      <c r="K31" s="80">
        <f>K30+K28</f>
        <v>10</v>
      </c>
      <c r="L31" s="55">
        <f>L30+L28</f>
        <v>33</v>
      </c>
      <c r="M31" s="61"/>
      <c r="N31" s="55">
        <f>L31*45/60/5</f>
        <v>4.95</v>
      </c>
      <c r="O31" s="72"/>
      <c r="P31" s="71"/>
      <c r="Q31" s="72"/>
      <c r="R31" s="81">
        <f>7+R28</f>
        <v>8</v>
      </c>
      <c r="S31" s="72">
        <f>S30+S28</f>
        <v>29</v>
      </c>
      <c r="T31" s="53"/>
      <c r="U31" s="72">
        <f>S31*45/60/5</f>
        <v>4.3499999999999996</v>
      </c>
      <c r="V31" s="53"/>
      <c r="X31" s="53"/>
      <c r="Y31" s="53"/>
      <c r="Z31" s="53"/>
      <c r="AA31" s="53"/>
      <c r="AB31" s="53"/>
    </row>
    <row r="32" spans="2:30" s="42" customFormat="1" ht="12">
      <c r="B32" s="55" t="s">
        <v>62</v>
      </c>
      <c r="C32" s="55"/>
      <c r="D32" s="78">
        <f>D30+D29</f>
        <v>9</v>
      </c>
      <c r="E32" s="55">
        <f>E30+E29</f>
        <v>33</v>
      </c>
      <c r="F32" s="79">
        <f>E32*45/60/5</f>
        <v>4.95</v>
      </c>
      <c r="G32" s="55"/>
      <c r="H32" s="71"/>
      <c r="I32" s="71"/>
      <c r="J32" s="55"/>
      <c r="K32" s="80">
        <f>K30+K29</f>
        <v>10</v>
      </c>
      <c r="L32" s="55">
        <f>L30+L29</f>
        <v>33</v>
      </c>
      <c r="M32" s="61"/>
      <c r="N32" s="79">
        <f>L32*45/60/5</f>
        <v>4.95</v>
      </c>
      <c r="O32" s="72"/>
      <c r="P32" s="71"/>
      <c r="Q32" s="72"/>
      <c r="R32" s="81">
        <f>R30+R29</f>
        <v>8</v>
      </c>
      <c r="S32" s="72">
        <f>S30+S29</f>
        <v>28</v>
      </c>
      <c r="T32" s="53"/>
      <c r="U32" s="72">
        <f>S32*45/60/5</f>
        <v>4.2</v>
      </c>
      <c r="V32" s="53"/>
      <c r="X32" s="53"/>
      <c r="Y32" s="53"/>
      <c r="Z32" s="53"/>
      <c r="AA32" s="53"/>
      <c r="AB32" s="53"/>
    </row>
    <row r="33" spans="2:29" s="42" customFormat="1" ht="12">
      <c r="B33" s="61"/>
      <c r="C33" s="61"/>
      <c r="D33" s="61"/>
      <c r="E33" s="61"/>
      <c r="F33" s="61"/>
      <c r="G33" s="61"/>
      <c r="H33" s="82">
        <f>COUNT(E6:E25)</f>
        <v>10</v>
      </c>
      <c r="J33" s="61"/>
      <c r="K33" s="61"/>
      <c r="L33" s="61"/>
      <c r="M33" s="61"/>
      <c r="N33" s="61"/>
      <c r="O33" s="83">
        <f>COUNT(L6:L25)</f>
        <v>11</v>
      </c>
      <c r="Q33" s="53"/>
      <c r="R33" s="53"/>
      <c r="S33" s="53"/>
      <c r="T33" s="53"/>
      <c r="U33" s="53"/>
      <c r="V33" s="83">
        <f>COUNT(S6:S25)</f>
        <v>9</v>
      </c>
      <c r="X33" s="53"/>
      <c r="Y33" s="53"/>
      <c r="Z33" s="53"/>
      <c r="AA33" s="53"/>
      <c r="AB33" s="83">
        <f>COUNT(Z6:Z25)</f>
        <v>8</v>
      </c>
      <c r="AC33" s="84">
        <f>SUM(H33:AB33)+1</f>
        <v>39</v>
      </c>
    </row>
    <row r="34" spans="2:29">
      <c r="B34" s="9"/>
      <c r="C34" s="9"/>
      <c r="D34" s="9"/>
      <c r="E34" s="9"/>
      <c r="F34" s="9"/>
      <c r="G34" s="9"/>
      <c r="J34" s="9"/>
      <c r="K34" s="9"/>
      <c r="L34" s="9"/>
      <c r="M34" s="9"/>
      <c r="N34" s="9"/>
      <c r="O34" s="8"/>
      <c r="Q34" s="8"/>
      <c r="R34" s="8"/>
      <c r="S34" s="8"/>
      <c r="T34" s="8"/>
      <c r="U34" s="8"/>
      <c r="V34" s="8"/>
      <c r="X34" s="8"/>
      <c r="Y34" s="8"/>
      <c r="Z34" s="8"/>
      <c r="AA34" s="8"/>
      <c r="AB34" s="8"/>
    </row>
    <row r="36" spans="2:29">
      <c r="P36" s="100"/>
      <c r="Q36" s="108"/>
      <c r="R36" s="109"/>
      <c r="S36" s="107"/>
      <c r="T36" s="8"/>
      <c r="U36" s="8">
        <f>S36*16</f>
        <v>0</v>
      </c>
      <c r="V36" s="110">
        <f>U36*45/60</f>
        <v>0</v>
      </c>
    </row>
    <row r="37" spans="2:29" ht="48">
      <c r="P37" s="116" t="s">
        <v>77</v>
      </c>
      <c r="Q37" s="114" t="s">
        <v>16</v>
      </c>
      <c r="R37" s="117" t="s">
        <v>78</v>
      </c>
      <c r="S37" s="114">
        <v>4</v>
      </c>
      <c r="T37" s="109"/>
      <c r="U37" s="8">
        <f>S37*16</f>
        <v>64</v>
      </c>
      <c r="V37" s="110">
        <f>U37*45/60</f>
        <v>48</v>
      </c>
    </row>
    <row r="38" spans="2:29" ht="15.75">
      <c r="P38" s="111" t="s">
        <v>24</v>
      </c>
      <c r="Q38" s="115" t="s">
        <v>16</v>
      </c>
      <c r="R38" s="118" t="s">
        <v>78</v>
      </c>
      <c r="S38" s="115">
        <v>4</v>
      </c>
      <c r="T38" s="112"/>
      <c r="U38" s="8">
        <f>S38*16</f>
        <v>64</v>
      </c>
      <c r="V38" s="110">
        <f>U38*45/60</f>
        <v>48</v>
      </c>
    </row>
    <row r="39" spans="2:29" ht="15.75">
      <c r="Q39" s="8"/>
      <c r="R39" s="119"/>
      <c r="S39" s="8">
        <f>SUM(S36:S38)</f>
        <v>8</v>
      </c>
      <c r="T39" s="8"/>
      <c r="U39" s="113">
        <f>U38+U37</f>
        <v>128</v>
      </c>
      <c r="V39" s="110">
        <v>48</v>
      </c>
    </row>
  </sheetData>
  <mergeCells count="143">
    <mergeCell ref="B3:H3"/>
    <mergeCell ref="I3:O3"/>
    <mergeCell ref="P3:V3"/>
    <mergeCell ref="W3:AB3"/>
    <mergeCell ref="B5:H5"/>
    <mergeCell ref="I5:O5"/>
    <mergeCell ref="P5:V5"/>
    <mergeCell ref="W5:AB5"/>
    <mergeCell ref="N6:N7"/>
    <mergeCell ref="O6:O9"/>
    <mergeCell ref="V6:V9"/>
    <mergeCell ref="W6:W7"/>
    <mergeCell ref="X6:X7"/>
    <mergeCell ref="Y6:Y7"/>
    <mergeCell ref="U7:U8"/>
    <mergeCell ref="H6:H9"/>
    <mergeCell ref="I6:I7"/>
    <mergeCell ref="J6:J7"/>
    <mergeCell ref="K6:K7"/>
    <mergeCell ref="L6:L7"/>
    <mergeCell ref="M6:M7"/>
    <mergeCell ref="I8:I9"/>
    <mergeCell ref="J8:J9"/>
    <mergeCell ref="K8:K9"/>
    <mergeCell ref="L8:L9"/>
    <mergeCell ref="Z6:Z7"/>
    <mergeCell ref="AA6:AA7"/>
    <mergeCell ref="AB6:AB9"/>
    <mergeCell ref="AC6:AC9"/>
    <mergeCell ref="AD6:AD9"/>
    <mergeCell ref="P7:P8"/>
    <mergeCell ref="Q7:Q8"/>
    <mergeCell ref="R7:R8"/>
    <mergeCell ref="S7:S8"/>
    <mergeCell ref="T7:T8"/>
    <mergeCell ref="AA8:AA9"/>
    <mergeCell ref="M8:M9"/>
    <mergeCell ref="N8:N9"/>
    <mergeCell ref="W8:W9"/>
    <mergeCell ref="X8:X9"/>
    <mergeCell ref="Y8:Y9"/>
    <mergeCell ref="Z8:Z9"/>
    <mergeCell ref="B11:H11"/>
    <mergeCell ref="I11:O11"/>
    <mergeCell ref="P11:V11"/>
    <mergeCell ref="W11:AB11"/>
    <mergeCell ref="B12:B13"/>
    <mergeCell ref="C12:C13"/>
    <mergeCell ref="D12:D13"/>
    <mergeCell ref="E12:E13"/>
    <mergeCell ref="G12:G13"/>
    <mergeCell ref="Z12:Z13"/>
    <mergeCell ref="AA12:AA13"/>
    <mergeCell ref="AB12:AB19"/>
    <mergeCell ref="N15:N16"/>
    <mergeCell ref="B14:B15"/>
    <mergeCell ref="C14:C15"/>
    <mergeCell ref="D14:D15"/>
    <mergeCell ref="F14:F15"/>
    <mergeCell ref="G14:G15"/>
    <mergeCell ref="I15:I16"/>
    <mergeCell ref="B16:B17"/>
    <mergeCell ref="C16:C17"/>
    <mergeCell ref="D16:D17"/>
    <mergeCell ref="E16:E17"/>
    <mergeCell ref="H12:H19"/>
    <mergeCell ref="AC12:AC20"/>
    <mergeCell ref="AD12:AD20"/>
    <mergeCell ref="P13:P14"/>
    <mergeCell ref="Q13:Q14"/>
    <mergeCell ref="R13:R14"/>
    <mergeCell ref="S13:S14"/>
    <mergeCell ref="T13:T14"/>
    <mergeCell ref="V12:V19"/>
    <mergeCell ref="W12:W13"/>
    <mergeCell ref="X12:X13"/>
    <mergeCell ref="Y12:Y13"/>
    <mergeCell ref="U13:U14"/>
    <mergeCell ref="AA15:AA16"/>
    <mergeCell ref="P15:P16"/>
    <mergeCell ref="Q15:Q16"/>
    <mergeCell ref="R15:R16"/>
    <mergeCell ref="S15:S16"/>
    <mergeCell ref="T15:T16"/>
    <mergeCell ref="W15:W16"/>
    <mergeCell ref="X15:X16"/>
    <mergeCell ref="Y15:Y16"/>
    <mergeCell ref="Z15:Z16"/>
    <mergeCell ref="O12:O19"/>
    <mergeCell ref="J15:J16"/>
    <mergeCell ref="K15:K16"/>
    <mergeCell ref="L15:L16"/>
    <mergeCell ref="AA17:AA19"/>
    <mergeCell ref="B18:B19"/>
    <mergeCell ref="C18:C19"/>
    <mergeCell ref="D18:D19"/>
    <mergeCell ref="E18:E19"/>
    <mergeCell ref="F18:F19"/>
    <mergeCell ref="G18:G19"/>
    <mergeCell ref="T17:T19"/>
    <mergeCell ref="U17:U19"/>
    <mergeCell ref="W17:W19"/>
    <mergeCell ref="X17:X19"/>
    <mergeCell ref="Y17:Y19"/>
    <mergeCell ref="Z17:Z19"/>
    <mergeCell ref="F16:F17"/>
    <mergeCell ref="G16:G17"/>
    <mergeCell ref="P17:P19"/>
    <mergeCell ref="Q17:Q19"/>
    <mergeCell ref="R17:R19"/>
    <mergeCell ref="S17:S19"/>
    <mergeCell ref="U15:U16"/>
    <mergeCell ref="B21:H21"/>
    <mergeCell ref="I21:O21"/>
    <mergeCell ref="P21:V21"/>
    <mergeCell ref="W21:AB21"/>
    <mergeCell ref="B22:B23"/>
    <mergeCell ref="C22:C23"/>
    <mergeCell ref="D22:D23"/>
    <mergeCell ref="E22:E23"/>
    <mergeCell ref="G22:G23"/>
    <mergeCell ref="H22:H23"/>
    <mergeCell ref="AC22:AC23"/>
    <mergeCell ref="AD22:AD23"/>
    <mergeCell ref="B24:AB24"/>
    <mergeCell ref="W22:W23"/>
    <mergeCell ref="X22:X23"/>
    <mergeCell ref="Y22:Y23"/>
    <mergeCell ref="Z22:Z23"/>
    <mergeCell ref="AA22:AA23"/>
    <mergeCell ref="AB22:AB23"/>
    <mergeCell ref="P22:P23"/>
    <mergeCell ref="Q22:Q23"/>
    <mergeCell ref="R22:R23"/>
    <mergeCell ref="S22:S23"/>
    <mergeCell ref="U22:U23"/>
    <mergeCell ref="V22:V23"/>
    <mergeCell ref="I22:I23"/>
    <mergeCell ref="J22:J23"/>
    <mergeCell ref="K22:K23"/>
    <mergeCell ref="L22:L23"/>
    <mergeCell ref="N22:N23"/>
    <mergeCell ref="O22:O2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0" workbookViewId="0">
      <selection activeCell="H5" sqref="H5"/>
    </sheetView>
  </sheetViews>
  <sheetFormatPr baseColWidth="10" defaultColWidth="9.140625" defaultRowHeight="15"/>
  <sheetData>
    <row r="3" spans="1:7" ht="15.75">
      <c r="A3" s="10" t="s">
        <v>63</v>
      </c>
      <c r="B3" s="85"/>
      <c r="C3" s="85"/>
      <c r="D3" s="85"/>
      <c r="E3" s="85"/>
      <c r="F3" s="85"/>
      <c r="G3" s="85"/>
    </row>
    <row r="5" spans="1:7" ht="102.75">
      <c r="A5" s="97" t="s">
        <v>64</v>
      </c>
      <c r="B5" s="97" t="s">
        <v>4</v>
      </c>
      <c r="C5" s="98" t="s">
        <v>65</v>
      </c>
      <c r="D5" s="98"/>
      <c r="E5" s="98" t="s">
        <v>66</v>
      </c>
      <c r="F5" s="98" t="s">
        <v>66</v>
      </c>
    </row>
    <row r="6" spans="1:7">
      <c r="A6" s="99">
        <v>1</v>
      </c>
      <c r="B6" s="100" t="s">
        <v>67</v>
      </c>
      <c r="C6" s="99">
        <v>4</v>
      </c>
      <c r="D6" s="100" t="s">
        <v>68</v>
      </c>
      <c r="E6" s="99">
        <v>2</v>
      </c>
      <c r="F6" s="101">
        <v>4</v>
      </c>
    </row>
    <row r="7" spans="1:7" ht="39">
      <c r="A7" s="99"/>
      <c r="B7" s="99"/>
      <c r="C7" s="99"/>
      <c r="D7" s="99"/>
      <c r="E7" s="99"/>
      <c r="F7" s="102" t="s">
        <v>69</v>
      </c>
    </row>
    <row r="8" spans="1:7">
      <c r="A8" s="99">
        <v>1</v>
      </c>
      <c r="B8" s="100" t="s">
        <v>26</v>
      </c>
      <c r="C8" s="99">
        <v>3</v>
      </c>
      <c r="D8" s="99"/>
      <c r="E8" s="99">
        <v>2</v>
      </c>
      <c r="F8" s="99">
        <v>2</v>
      </c>
    </row>
    <row r="9" spans="1:7">
      <c r="A9" s="99">
        <v>2</v>
      </c>
      <c r="B9" s="100" t="s">
        <v>70</v>
      </c>
      <c r="C9" s="99">
        <v>5</v>
      </c>
      <c r="D9" s="100" t="s">
        <v>71</v>
      </c>
      <c r="E9" s="99">
        <v>3</v>
      </c>
      <c r="F9" s="99">
        <v>2</v>
      </c>
    </row>
    <row r="10" spans="1:7">
      <c r="A10" s="99"/>
      <c r="B10" s="99"/>
      <c r="C10" s="99"/>
      <c r="D10" s="99"/>
      <c r="E10" s="99"/>
      <c r="F10" s="99"/>
    </row>
    <row r="11" spans="1:7">
      <c r="A11" s="99"/>
      <c r="B11" s="99"/>
      <c r="C11" s="99"/>
      <c r="D11" s="99"/>
      <c r="E11" s="99"/>
      <c r="F11" s="99"/>
    </row>
    <row r="12" spans="1:7" ht="51.75">
      <c r="A12" s="99">
        <v>3</v>
      </c>
      <c r="B12" s="102" t="s">
        <v>72</v>
      </c>
      <c r="C12" s="99">
        <v>6</v>
      </c>
      <c r="D12" s="100" t="s">
        <v>71</v>
      </c>
      <c r="E12" s="99">
        <v>4</v>
      </c>
      <c r="F12" s="99">
        <v>2</v>
      </c>
    </row>
    <row r="13" spans="1:7">
      <c r="A13" s="99"/>
      <c r="B13" s="99"/>
      <c r="C13" s="99"/>
      <c r="D13" s="99"/>
      <c r="E13" s="99"/>
      <c r="F13" s="99"/>
    </row>
    <row r="14" spans="1:7">
      <c r="A14" s="99"/>
      <c r="B14" s="99"/>
      <c r="C14" s="99"/>
      <c r="D14" s="99"/>
      <c r="E14" s="99"/>
      <c r="F14" s="99"/>
    </row>
    <row r="15" spans="1:7">
      <c r="A15" s="99"/>
      <c r="B15" s="99"/>
      <c r="C15" s="99"/>
      <c r="D15" s="99"/>
      <c r="E15" s="99"/>
      <c r="F15" s="99"/>
    </row>
    <row r="16" spans="1:7">
      <c r="A16" s="99"/>
      <c r="B16" s="99"/>
      <c r="C16" s="99"/>
      <c r="D16" s="99"/>
      <c r="E16" s="99"/>
      <c r="F16" s="99"/>
    </row>
    <row r="17" spans="1:6">
      <c r="A17" s="99"/>
      <c r="B17" s="99"/>
      <c r="C17" s="99"/>
      <c r="D17" s="99"/>
      <c r="E17" s="99"/>
      <c r="F17" s="99"/>
    </row>
    <row r="18" spans="1:6">
      <c r="A18" s="99"/>
      <c r="B18" s="99"/>
      <c r="C18" s="99"/>
      <c r="D18" s="99"/>
      <c r="E18" s="99"/>
      <c r="F18" s="99"/>
    </row>
    <row r="19" spans="1:6">
      <c r="A19" s="99"/>
      <c r="B19" s="99"/>
      <c r="C19" s="99"/>
      <c r="D19" s="99"/>
      <c r="E19" s="99"/>
      <c r="F19" s="99"/>
    </row>
    <row r="20" spans="1:6">
      <c r="A20" s="99"/>
      <c r="B20" s="99"/>
      <c r="C20" s="99"/>
      <c r="D20" s="99"/>
      <c r="E20" s="99"/>
      <c r="F20" s="99"/>
    </row>
    <row r="21" spans="1:6">
      <c r="A21" s="99"/>
      <c r="B21" s="99"/>
      <c r="C21" s="99"/>
      <c r="D21" s="99"/>
      <c r="E21" s="99"/>
      <c r="F21" s="99"/>
    </row>
    <row r="22" spans="1:6">
      <c r="A22" s="99"/>
      <c r="B22" s="99"/>
      <c r="C22" s="99"/>
      <c r="D22" s="99"/>
      <c r="E22" s="99"/>
      <c r="F22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1"/>
    </sheetView>
  </sheetViews>
  <sheetFormatPr baseColWidth="10" defaultColWidth="9.140625" defaultRowHeight="15"/>
  <sheetData>
    <row r="1" spans="1:6">
      <c r="A1" s="231" t="s">
        <v>73</v>
      </c>
      <c r="B1" s="233" t="s">
        <v>74</v>
      </c>
      <c r="C1" s="235" t="s">
        <v>75</v>
      </c>
      <c r="D1" s="235"/>
      <c r="E1" s="236" t="s">
        <v>74</v>
      </c>
      <c r="F1" s="236"/>
    </row>
    <row r="2" spans="1:6">
      <c r="A2" s="232"/>
      <c r="B2" s="234"/>
      <c r="C2" s="103" t="s">
        <v>76</v>
      </c>
      <c r="D2" s="104" t="s">
        <v>13</v>
      </c>
      <c r="E2" s="105" t="s">
        <v>76</v>
      </c>
      <c r="F2" s="106" t="s">
        <v>13</v>
      </c>
    </row>
    <row r="3" spans="1:6">
      <c r="A3" s="107">
        <v>2</v>
      </c>
      <c r="B3" s="107">
        <f>A3*45/60</f>
        <v>1.5</v>
      </c>
      <c r="C3" s="107">
        <f>A3*16</f>
        <v>32</v>
      </c>
      <c r="D3" s="107">
        <f>A3*32</f>
        <v>64</v>
      </c>
      <c r="E3" s="107">
        <f>B3*16</f>
        <v>24</v>
      </c>
      <c r="F3" s="107">
        <f>B3*32</f>
        <v>48</v>
      </c>
    </row>
    <row r="4" spans="1:6">
      <c r="A4" s="107">
        <v>3</v>
      </c>
      <c r="B4" s="107">
        <f t="shared" ref="B4:B11" si="0">A4*45/60</f>
        <v>2.25</v>
      </c>
      <c r="C4" s="107">
        <f t="shared" ref="C4:C11" si="1">A4*16</f>
        <v>48</v>
      </c>
      <c r="D4" s="107">
        <f t="shared" ref="D4:D11" si="2">A4*32</f>
        <v>96</v>
      </c>
      <c r="E4" s="107">
        <f t="shared" ref="E4:E11" si="3">B4*16</f>
        <v>36</v>
      </c>
      <c r="F4" s="107">
        <f t="shared" ref="F4:F11" si="4">B4*32</f>
        <v>72</v>
      </c>
    </row>
    <row r="5" spans="1:6">
      <c r="A5" s="107">
        <v>4</v>
      </c>
      <c r="B5" s="107">
        <f t="shared" si="0"/>
        <v>3</v>
      </c>
      <c r="C5" s="107">
        <f t="shared" si="1"/>
        <v>64</v>
      </c>
      <c r="D5" s="107">
        <f t="shared" si="2"/>
        <v>128</v>
      </c>
      <c r="E5" s="107">
        <f t="shared" si="3"/>
        <v>48</v>
      </c>
      <c r="F5" s="107">
        <f t="shared" si="4"/>
        <v>96</v>
      </c>
    </row>
    <row r="6" spans="1:6">
      <c r="A6" s="107">
        <v>5</v>
      </c>
      <c r="B6" s="107">
        <f t="shared" si="0"/>
        <v>3.75</v>
      </c>
      <c r="C6" s="107">
        <f t="shared" si="1"/>
        <v>80</v>
      </c>
      <c r="D6" s="107">
        <f t="shared" si="2"/>
        <v>160</v>
      </c>
      <c r="E6" s="107">
        <f t="shared" si="3"/>
        <v>60</v>
      </c>
      <c r="F6" s="107">
        <f t="shared" si="4"/>
        <v>120</v>
      </c>
    </row>
    <row r="7" spans="1:6">
      <c r="A7" s="107">
        <v>6</v>
      </c>
      <c r="B7" s="107">
        <f t="shared" si="0"/>
        <v>4.5</v>
      </c>
      <c r="C7" s="107">
        <f t="shared" si="1"/>
        <v>96</v>
      </c>
      <c r="D7" s="107">
        <f t="shared" si="2"/>
        <v>192</v>
      </c>
      <c r="E7" s="107">
        <f t="shared" si="3"/>
        <v>72</v>
      </c>
      <c r="F7" s="107">
        <f t="shared" si="4"/>
        <v>144</v>
      </c>
    </row>
    <row r="8" spans="1:6">
      <c r="A8" s="107">
        <v>7</v>
      </c>
      <c r="B8" s="107">
        <f t="shared" si="0"/>
        <v>5.25</v>
      </c>
      <c r="C8" s="107">
        <f t="shared" si="1"/>
        <v>112</v>
      </c>
      <c r="D8" s="107">
        <f t="shared" si="2"/>
        <v>224</v>
      </c>
      <c r="E8" s="107">
        <f t="shared" si="3"/>
        <v>84</v>
      </c>
      <c r="F8" s="107">
        <f t="shared" si="4"/>
        <v>168</v>
      </c>
    </row>
    <row r="9" spans="1:6">
      <c r="A9" s="107">
        <v>8</v>
      </c>
      <c r="B9" s="107">
        <f t="shared" si="0"/>
        <v>6</v>
      </c>
      <c r="C9" s="107">
        <f t="shared" si="1"/>
        <v>128</v>
      </c>
      <c r="D9" s="107">
        <f t="shared" si="2"/>
        <v>256</v>
      </c>
      <c r="E9" s="107">
        <f t="shared" si="3"/>
        <v>96</v>
      </c>
      <c r="F9" s="107">
        <f t="shared" si="4"/>
        <v>192</v>
      </c>
    </row>
    <row r="10" spans="1:6">
      <c r="A10" s="107">
        <v>9</v>
      </c>
      <c r="B10" s="107">
        <f t="shared" si="0"/>
        <v>6.75</v>
      </c>
      <c r="C10" s="107">
        <f t="shared" si="1"/>
        <v>144</v>
      </c>
      <c r="D10" s="107">
        <f t="shared" si="2"/>
        <v>288</v>
      </c>
      <c r="E10" s="107">
        <f t="shared" si="3"/>
        <v>108</v>
      </c>
      <c r="F10" s="107">
        <f t="shared" si="4"/>
        <v>216</v>
      </c>
    </row>
    <row r="11" spans="1:6">
      <c r="A11" s="107">
        <v>10</v>
      </c>
      <c r="B11" s="107">
        <f t="shared" si="0"/>
        <v>7.5</v>
      </c>
      <c r="C11" s="107">
        <f t="shared" si="1"/>
        <v>160</v>
      </c>
      <c r="D11" s="107">
        <f t="shared" si="2"/>
        <v>320</v>
      </c>
      <c r="E11" s="107">
        <f t="shared" si="3"/>
        <v>120</v>
      </c>
      <c r="F11" s="107">
        <f t="shared" si="4"/>
        <v>240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</vt:lpstr>
      <vt:lpstr>Pareja Pedagógica</vt:lpstr>
      <vt:lpstr>conversiones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2018-05-31T23:26:34Z</dcterms:modified>
</cp:coreProperties>
</file>